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rojekty MZd\__Projekty 2021+\Akutní péče\Doťák II\"/>
    </mc:Choice>
  </mc:AlternateContent>
  <xr:revisionPtr revIDLastSave="0" documentId="8_{1B3BEB69-85C9-4C22-9B3D-E5F4BB1A83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upis položek" sheetId="2" r:id="rId1"/>
    <sheet name="Detailní rozpis Mzdy" sheetId="5" r:id="rId2"/>
    <sheet name="Detailní rozpis Vybavení" sheetId="4" r:id="rId3"/>
  </sheets>
  <definedNames>
    <definedName name="_xlnm.Print_Area" localSheetId="0">'Soupis položek'!$A$2:$F$34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5" l="1"/>
  <c r="F10" i="5"/>
  <c r="F9" i="5"/>
  <c r="F8" i="5"/>
  <c r="F7" i="5"/>
  <c r="F6" i="5"/>
  <c r="D8" i="4"/>
  <c r="F5" i="5" l="1"/>
  <c r="D28" i="4"/>
  <c r="D27" i="4"/>
  <c r="D26" i="4"/>
  <c r="D23" i="4"/>
  <c r="D22" i="4"/>
  <c r="D21" i="4"/>
  <c r="D19" i="4"/>
  <c r="D18" i="4"/>
  <c r="D14" i="4"/>
  <c r="D12" i="4"/>
  <c r="J12" i="4"/>
  <c r="C11" i="4"/>
  <c r="J11" i="4"/>
  <c r="D10" i="4"/>
  <c r="J10" i="4"/>
  <c r="J9" i="4"/>
  <c r="J8" i="4"/>
  <c r="D7" i="4"/>
  <c r="J7" i="4"/>
  <c r="J6" i="4"/>
  <c r="D6" i="4"/>
  <c r="J5" i="4"/>
  <c r="F16" i="2"/>
  <c r="F25" i="2"/>
  <c r="F13" i="2"/>
  <c r="F14" i="2"/>
  <c r="F15" i="2"/>
  <c r="F10" i="2"/>
  <c r="F24" i="2"/>
  <c r="F8" i="2"/>
  <c r="F9" i="2"/>
  <c r="F18" i="2"/>
  <c r="F19" i="2"/>
  <c r="F20" i="2"/>
  <c r="F21" i="2"/>
  <c r="F22" i="2"/>
  <c r="F23" i="2"/>
  <c r="F7" i="2"/>
  <c r="F12" i="2" l="1"/>
  <c r="D11" i="4"/>
  <c r="F6" i="2"/>
  <c r="F17" i="2"/>
  <c r="F11" i="2" l="1"/>
  <c r="F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Hájková Martina Ing.</author>
  </authors>
  <commentList>
    <comment ref="C5" authorId="0" shapeId="0" xr:uid="{EA9E63DC-8BB1-425B-885D-40EF043B5B3D}">
      <text>
        <r>
          <rPr>
            <b/>
            <sz val="9"/>
            <color indexed="81"/>
            <rFont val="Tahoma"/>
            <family val="2"/>
            <charset val="238"/>
          </rPr>
          <t>Hájková Martina Ing.:</t>
        </r>
        <r>
          <rPr>
            <sz val="9"/>
            <color indexed="81"/>
            <rFont val="Tahoma"/>
            <family val="2"/>
            <charset val="238"/>
          </rPr>
          <t xml:space="preserve">
Např. Pracovní smlouva, hodina u DPČ, DPP, smlouva, kus</t>
        </r>
      </text>
    </comment>
    <comment ref="G5" authorId="0" shapeId="0" xr:uid="{D0DFA43F-1425-4FD8-9DDE-E3468964323C}">
      <text>
        <r>
          <rPr>
            <b/>
            <sz val="9"/>
            <color indexed="81"/>
            <rFont val="Tahoma"/>
            <family val="2"/>
            <charset val="238"/>
          </rPr>
          <t>Hájková Martina Ing.:</t>
        </r>
        <r>
          <rPr>
            <sz val="9"/>
            <color indexed="81"/>
            <rFont val="Tahoma"/>
            <family val="2"/>
            <charset val="238"/>
          </rPr>
          <t xml:space="preserve">
např. výše úvazku, počet měsíců, věcné zdůvodnění potřebnosti a výše daného výdaje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Hájková Martina Ing.</author>
  </authors>
  <commentList>
    <comment ref="C4" authorId="0" shapeId="0" xr:uid="{406559DD-B29C-404A-921E-F9C9FEA86359}">
      <text>
        <r>
          <rPr>
            <b/>
            <sz val="9"/>
            <color indexed="81"/>
            <rFont val="Tahoma"/>
            <family val="2"/>
            <charset val="238"/>
          </rPr>
          <t>Hájková Martina Ing.:</t>
        </r>
        <r>
          <rPr>
            <sz val="9"/>
            <color indexed="81"/>
            <rFont val="Tahoma"/>
            <family val="2"/>
            <charset val="238"/>
          </rPr>
          <t xml:space="preserve">
Např. Pracovní smlouva, hodina u DPČ, DPP, smlouva, kus</t>
        </r>
      </text>
    </comment>
  </commentList>
</comments>
</file>

<file path=xl/sharedStrings.xml><?xml version="1.0" encoding="utf-8"?>
<sst xmlns="http://schemas.openxmlformats.org/spreadsheetml/2006/main" count="135" uniqueCount="113">
  <si>
    <t xml:space="preserve">Příloha č. 4 k Žádosti </t>
  </si>
  <si>
    <t>ROZPOČET ZPŮSOBILÝCH VÝDAJŮ PILOTNÍHO PROVOZU APA</t>
  </si>
  <si>
    <t>Příjemce dotace (název):</t>
  </si>
  <si>
    <t>Rozpočtová položka</t>
  </si>
  <si>
    <t>Název položky</t>
  </si>
  <si>
    <t>Jednotka</t>
  </si>
  <si>
    <t>Cena jednotky</t>
  </si>
  <si>
    <t>Počet jednotek</t>
  </si>
  <si>
    <t>Celkem</t>
  </si>
  <si>
    <t>poznámka/zdůvodnění výdaje</t>
  </si>
  <si>
    <t>1</t>
  </si>
  <si>
    <t xml:space="preserve">Osobní náklady </t>
  </si>
  <si>
    <t>1.1</t>
  </si>
  <si>
    <t xml:space="preserve">Lékař - psychiatr </t>
  </si>
  <si>
    <t>1.2</t>
  </si>
  <si>
    <t>Sestra</t>
  </si>
  <si>
    <t>1.3</t>
  </si>
  <si>
    <t>Zdravotně sociální pracovník</t>
  </si>
  <si>
    <t>1.4</t>
  </si>
  <si>
    <t>Asistent pro sběr dat (DPP)</t>
  </si>
  <si>
    <t>2</t>
  </si>
  <si>
    <t>Ostatní náklady na provoz</t>
  </si>
  <si>
    <t>Max. 40 % z celkových nákladů</t>
  </si>
  <si>
    <t>2.1</t>
  </si>
  <si>
    <t>Zařízení a vybavení</t>
  </si>
  <si>
    <t>2.1.1</t>
  </si>
  <si>
    <t>Vybavení ordinace a čekárny</t>
  </si>
  <si>
    <t>2.1.2</t>
  </si>
  <si>
    <t>Vybavení pro poskytování zdravotní péče</t>
  </si>
  <si>
    <t>2.1.3</t>
  </si>
  <si>
    <t>IT zařízení a vybavení</t>
  </si>
  <si>
    <t>2.1.4</t>
  </si>
  <si>
    <t>Vybavení zázemí pro děti (APA-D)</t>
  </si>
  <si>
    <t>2.2</t>
  </si>
  <si>
    <t>Služby a materiál</t>
  </si>
  <si>
    <t>2.2.1</t>
  </si>
  <si>
    <t>Energie, vodné, stočné</t>
  </si>
  <si>
    <t>2.2.2</t>
  </si>
  <si>
    <t>Telefony, internet, poštovné, ostatní spoje</t>
  </si>
  <si>
    <t>2.2.3</t>
  </si>
  <si>
    <t>Nájemné prostor APA</t>
  </si>
  <si>
    <t>2.2.4</t>
  </si>
  <si>
    <t>Právní a ekonomické služby, účetnictví</t>
  </si>
  <si>
    <t>2.2.5</t>
  </si>
  <si>
    <t>Pojištění</t>
  </si>
  <si>
    <t>2.2.6</t>
  </si>
  <si>
    <t>Supervize</t>
  </si>
  <si>
    <t>2.2.7</t>
  </si>
  <si>
    <t>Vzdělávání</t>
  </si>
  <si>
    <t>2.2.8</t>
  </si>
  <si>
    <t>IT služby</t>
  </si>
  <si>
    <t>Datum</t>
  </si>
  <si>
    <t>Jméno a příjmení statutárního zástupce, resp. osoby oprávněné jednat za subjekt čerpající dotaci:</t>
  </si>
  <si>
    <t>Podpis statutárního zástupce organizace, resp. osoby oprávněné jednat za subjekt čerpající dotaci*:</t>
  </si>
  <si>
    <t>*Vyplňte v případě, že tabulka není opatřena elektronickým podpisem statutárního zástupce subjektu, resp. osoby oprávněné jednat za tento subjekt.</t>
  </si>
  <si>
    <t>APA - detailní návod na vyplnění Osobních nákladů</t>
  </si>
  <si>
    <r>
      <t>Jednotka</t>
    </r>
    <r>
      <rPr>
        <b/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-</t>
    </r>
    <r>
      <rPr>
        <i/>
        <sz val="11"/>
        <color rgb="FFFF0000"/>
        <rFont val="Calibri"/>
        <family val="2"/>
        <charset val="238"/>
        <scheme val="minor"/>
      </rPr>
      <t xml:space="preserve"> úvazek/ hodin za měsíc</t>
    </r>
  </si>
  <si>
    <r>
      <t>Cena jednotk</t>
    </r>
    <r>
      <rPr>
        <b/>
        <sz val="11"/>
        <rFont val="Calibri"/>
        <family val="2"/>
        <charset val="238"/>
        <scheme val="minor"/>
      </rPr>
      <t>y -</t>
    </r>
    <r>
      <rPr>
        <i/>
        <sz val="11"/>
        <color rgb="FFFF0000"/>
        <rFont val="Calibri"/>
        <family val="2"/>
        <charset val="238"/>
        <scheme val="minor"/>
      </rPr>
      <t xml:space="preserve">  částka celkem vč. odvodů za jeden měsíc,  zkracená na výši úvazku v kolonce Jednotka</t>
    </r>
  </si>
  <si>
    <r>
      <t>Počet jednote</t>
    </r>
    <r>
      <rPr>
        <b/>
        <sz val="11"/>
        <rFont val="Calibri"/>
        <family val="2"/>
        <charset val="238"/>
        <scheme val="minor"/>
      </rPr>
      <t xml:space="preserve">k </t>
    </r>
    <r>
      <rPr>
        <i/>
        <sz val="11"/>
        <rFont val="Calibri"/>
        <family val="2"/>
        <charset val="238"/>
        <scheme val="minor"/>
      </rPr>
      <t>-</t>
    </r>
    <r>
      <rPr>
        <i/>
        <sz val="11"/>
        <color rgb="FFFF0000"/>
        <rFont val="Calibri"/>
        <family val="2"/>
        <charset val="238"/>
        <scheme val="minor"/>
      </rPr>
      <t xml:space="preserve"> měsíců</t>
    </r>
  </si>
  <si>
    <r>
      <t>Ce</t>
    </r>
    <r>
      <rPr>
        <b/>
        <sz val="11"/>
        <rFont val="Calibri"/>
        <family val="2"/>
        <charset val="238"/>
        <scheme val="minor"/>
      </rPr>
      <t xml:space="preserve">lkem </t>
    </r>
    <r>
      <rPr>
        <sz val="11"/>
        <rFont val="Calibri"/>
        <family val="2"/>
        <charset val="238"/>
        <scheme val="minor"/>
      </rPr>
      <t>-</t>
    </r>
    <r>
      <rPr>
        <sz val="11"/>
        <color rgb="FFFF0000"/>
        <rFont val="Calibri"/>
        <family val="2"/>
        <charset val="238"/>
        <scheme val="minor"/>
      </rPr>
      <t xml:space="preserve">  podle vzorce  (D7*E7)</t>
    </r>
  </si>
  <si>
    <r>
      <rPr>
        <b/>
        <sz val="11"/>
        <color rgb="FF000000"/>
        <rFont val="Calibri"/>
        <family val="2"/>
        <charset val="238"/>
      </rPr>
      <t>Poznámka</t>
    </r>
    <r>
      <rPr>
        <b/>
        <i/>
        <sz val="11"/>
        <color rgb="FF000000"/>
        <rFont val="Calibri"/>
        <family val="2"/>
        <charset val="238"/>
      </rPr>
      <t xml:space="preserve"> </t>
    </r>
    <r>
      <rPr>
        <i/>
        <sz val="11"/>
        <color rgb="FFFF0000"/>
        <rFont val="Calibri"/>
        <family val="2"/>
        <charset val="238"/>
      </rPr>
      <t xml:space="preserve">-  jméno, popř. od- do u menšího počtu měsíců. Jedná osoba nepřekročí  1,0 úv. u zaměstnavatele, i v případě DPP a DPČ. </t>
    </r>
  </si>
  <si>
    <t>limit na 1,0 úv. je 160 000,- Kč, je to hrubá mzda vč. odvodů</t>
  </si>
  <si>
    <t>1.1.1.</t>
  </si>
  <si>
    <t>Lékař - psychiatr  1</t>
  </si>
  <si>
    <t>pro každou osobu samostatný řádek</t>
  </si>
  <si>
    <t>1.1.2.</t>
  </si>
  <si>
    <t>Lékař - psychiatr  2</t>
  </si>
  <si>
    <t>limit na 1,0 úv. je 88 000,- Kč, je to hrubá mzda vč. odvodů</t>
  </si>
  <si>
    <t>limit na 0,25 úv. je 19 280,- Kč, je to hrubá mzda vč. odvodů</t>
  </si>
  <si>
    <t>pouze DPP,  limit hodinové sazby je 275,- Kč/ hod., neodvadí se odvody, Celkem -  podle vzorce  C11*D11*E11</t>
  </si>
  <si>
    <t>APA - detailní rozpis položek</t>
  </si>
  <si>
    <t>Návrh vybavení APA</t>
  </si>
  <si>
    <t xml:space="preserve">Služby a materiál </t>
  </si>
  <si>
    <t>Vybavení</t>
  </si>
  <si>
    <t>1ks</t>
  </si>
  <si>
    <t>Soubor</t>
  </si>
  <si>
    <t xml:space="preserve">Vybavení ordinace a čekárny </t>
  </si>
  <si>
    <t>kancelářský stůl vč. kontejneru</t>
  </si>
  <si>
    <t>kancelářská židle</t>
  </si>
  <si>
    <t>židle</t>
  </si>
  <si>
    <t>skříň šatní</t>
  </si>
  <si>
    <t>kancelářský regál, police, knihovna, kartotéka</t>
  </si>
  <si>
    <t>Právní a ekonomické služby, vedení účetnictví</t>
  </si>
  <si>
    <t>kancelářské potřeby</t>
  </si>
  <si>
    <t>konferenční stolek</t>
  </si>
  <si>
    <t xml:space="preserve">Pojištění </t>
  </si>
  <si>
    <t>Interiérové doplňky</t>
  </si>
  <si>
    <t>Nástěnka</t>
  </si>
  <si>
    <t xml:space="preserve">věšák na oblečení </t>
  </si>
  <si>
    <t xml:space="preserve">osvětlení </t>
  </si>
  <si>
    <t>Pohovka nebo 2 křesla</t>
  </si>
  <si>
    <t>Zamykatelné skříňky</t>
  </si>
  <si>
    <t>PC</t>
  </si>
  <si>
    <t>notebook</t>
  </si>
  <si>
    <t>Multifunkční zařízení</t>
  </si>
  <si>
    <t>PC příslušenství  - sluchátka, dokovací stanice, tonery</t>
  </si>
  <si>
    <t>Software - kancelářský balík</t>
  </si>
  <si>
    <t>Software - specializovaný zdravotnický</t>
  </si>
  <si>
    <t>Mobilní telefon</t>
  </si>
  <si>
    <t>Defibrilátor</t>
  </si>
  <si>
    <t xml:space="preserve">Lékarna zamykatelná </t>
  </si>
  <si>
    <t>Zdravotní pomůcky, léky nehrazené zdravotními pojišťovnami</t>
  </si>
  <si>
    <t>Alkohol tester - kalibrovaný s tiskárnou</t>
  </si>
  <si>
    <t xml:space="preserve">Alkohol tester </t>
  </si>
  <si>
    <t>Drogy tester</t>
  </si>
  <si>
    <t>Lednice na léky</t>
  </si>
  <si>
    <t>Lehátko, příp. lehátko umožňující kurtaci</t>
  </si>
  <si>
    <t>Magnetické kurty</t>
  </si>
  <si>
    <t>Zdravotnické lehátko vč. příslušenství</t>
  </si>
  <si>
    <t>Osobní váha</t>
  </si>
  <si>
    <t>Diagnostické testy (APA-D)</t>
  </si>
  <si>
    <t>Dětské vybavení (přebalovací stůl, dětský koutek)</t>
  </si>
  <si>
    <t>Náklady APA, které je možné využít na provoz ambulance mimo osobní náklady projektu.  Jedná se o vybavení ordinace pro 3 osoby, čekárnu, v případě APA-D i dětský koutek.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</si>
</sst>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[$Kč-405]_-;\-* #,##0.00\ [$Kč-405]_-;_-* &quot;-&quot;??\ [$Kč-405]_-;_-@_-"/>
    <numFmt numFmtId="165" formatCode="_-* #,##0.00\ _K_č_-;\-* #,##0.00\ _K_č_-;_-* &quot;-&quot;??\ _K_č_-;_-@_-"/>
  </numFmts>
  <fonts count="32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i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color rgb="FF000000"/>
      <name val="Cambria"/>
      <family val="1"/>
      <charset val="238"/>
    </font>
    <font>
      <b/>
      <sz val="12"/>
      <color rgb="FF00000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44" fontId="1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68">
    <xf numFmtId="0" fontId="0" fillId="0" borderId="0" xfId="0"/>
    <xf numFmtId="0" fontId="4" fillId="0" borderId="0" xfId="0" applyFont="1"/>
    <xf numFmtId="0" fontId="0" fillId="0" borderId="1" xfId="0" applyBorder="1"/>
    <xf numFmtId="0" fontId="3" fillId="0" borderId="0" xfId="0" applyFont="1" applyAlignment="1">
      <alignment horizontal="left" vertical="center"/>
    </xf>
    <xf numFmtId="0" fontId="9" fillId="0" borderId="0" xfId="0" applyFont="1"/>
    <xf numFmtId="0" fontId="5" fillId="4" borderId="8" xfId="0" applyFont="1" applyFill="1" applyBorder="1"/>
    <xf numFmtId="4" fontId="5" fillId="4" borderId="9" xfId="0" applyNumberFormat="1" applyFont="1" applyFill="1" applyBorder="1"/>
    <xf numFmtId="0" fontId="5" fillId="4" borderId="10" xfId="0" applyFont="1" applyFill="1" applyBorder="1"/>
    <xf numFmtId="4" fontId="0" fillId="0" borderId="1" xfId="0" applyNumberFormat="1" applyBorder="1" applyAlignment="1">
      <alignment vertical="top"/>
    </xf>
    <xf numFmtId="1" fontId="0" fillId="0" borderId="1" xfId="0" applyNumberFormat="1" applyBorder="1" applyAlignment="1">
      <alignment vertical="top"/>
    </xf>
    <xf numFmtId="4" fontId="0" fillId="0" borderId="2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49" fontId="5" fillId="6" borderId="6" xfId="0" applyNumberFormat="1" applyFont="1" applyFill="1" applyBorder="1" applyAlignment="1">
      <alignment vertical="top"/>
    </xf>
    <xf numFmtId="0" fontId="5" fillId="6" borderId="4" xfId="0" applyFont="1" applyFill="1" applyBorder="1" applyAlignment="1">
      <alignment vertical="top"/>
    </xf>
    <xf numFmtId="4" fontId="5" fillId="6" borderId="4" xfId="0" applyNumberFormat="1" applyFont="1" applyFill="1" applyBorder="1" applyAlignment="1">
      <alignment vertical="top"/>
    </xf>
    <xf numFmtId="0" fontId="5" fillId="6" borderId="5" xfId="0" applyFont="1" applyFill="1" applyBorder="1" applyAlignment="1">
      <alignment vertical="top"/>
    </xf>
    <xf numFmtId="0" fontId="12" fillId="0" borderId="1" xfId="0" applyFont="1" applyBorder="1" applyAlignment="1">
      <alignment vertical="top"/>
    </xf>
    <xf numFmtId="0" fontId="14" fillId="0" borderId="0" xfId="0" applyFont="1"/>
    <xf numFmtId="0" fontId="13" fillId="0" borderId="7" xfId="0" applyFont="1" applyBorder="1" applyAlignment="1">
      <alignment wrapText="1"/>
    </xf>
    <xf numFmtId="0" fontId="5" fillId="4" borderId="3" xfId="0" applyFont="1" applyFill="1" applyBorder="1" applyAlignment="1">
      <alignment wrapText="1"/>
    </xf>
    <xf numFmtId="4" fontId="0" fillId="0" borderId="12" xfId="0" applyNumberFormat="1" applyBorder="1" applyAlignment="1">
      <alignment vertical="top"/>
    </xf>
    <xf numFmtId="4" fontId="0" fillId="0" borderId="13" xfId="0" applyNumberFormat="1" applyBorder="1" applyAlignment="1">
      <alignment vertical="top"/>
    </xf>
    <xf numFmtId="0" fontId="0" fillId="0" borderId="12" xfId="0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2" borderId="12" xfId="0" applyFont="1" applyFill="1" applyBorder="1" applyAlignment="1">
      <alignment vertical="top"/>
    </xf>
    <xf numFmtId="0" fontId="11" fillId="0" borderId="0" xfId="0" applyFont="1" applyAlignment="1">
      <alignment vertical="center"/>
    </xf>
    <xf numFmtId="4" fontId="0" fillId="7" borderId="1" xfId="0" applyNumberFormat="1" applyFill="1" applyBorder="1" applyAlignment="1">
      <alignment vertical="top"/>
    </xf>
    <xf numFmtId="1" fontId="0" fillId="7" borderId="1" xfId="0" applyNumberFormat="1" applyFill="1" applyBorder="1" applyAlignment="1">
      <alignment vertical="top"/>
    </xf>
    <xf numFmtId="0" fontId="8" fillId="7" borderId="12" xfId="0" applyFont="1" applyFill="1" applyBorder="1" applyAlignment="1">
      <alignment vertical="top"/>
    </xf>
    <xf numFmtId="0" fontId="0" fillId="7" borderId="2" xfId="0" applyFill="1" applyBorder="1" applyAlignment="1">
      <alignment vertical="top" wrapText="1"/>
    </xf>
    <xf numFmtId="49" fontId="0" fillId="0" borderId="11" xfId="0" applyNumberFormat="1" applyBorder="1" applyAlignment="1">
      <alignment vertical="top"/>
    </xf>
    <xf numFmtId="49" fontId="8" fillId="7" borderId="18" xfId="0" applyNumberFormat="1" applyFont="1" applyFill="1" applyBorder="1" applyAlignment="1">
      <alignment vertical="top"/>
    </xf>
    <xf numFmtId="49" fontId="8" fillId="0" borderId="18" xfId="0" applyNumberFormat="1" applyFont="1" applyBorder="1" applyAlignment="1">
      <alignment vertical="top"/>
    </xf>
    <xf numFmtId="49" fontId="0" fillId="0" borderId="20" xfId="0" applyNumberFormat="1" applyBorder="1" applyAlignment="1">
      <alignment vertical="top"/>
    </xf>
    <xf numFmtId="1" fontId="0" fillId="0" borderId="22" xfId="0" applyNumberFormat="1" applyBorder="1" applyAlignment="1">
      <alignment vertical="top"/>
    </xf>
    <xf numFmtId="4" fontId="0" fillId="0" borderId="22" xfId="0" applyNumberFormat="1" applyBorder="1" applyAlignment="1">
      <alignment vertical="top"/>
    </xf>
    <xf numFmtId="4" fontId="0" fillId="0" borderId="23" xfId="0" applyNumberFormat="1" applyBorder="1" applyAlignment="1">
      <alignment vertical="top" wrapText="1"/>
    </xf>
    <xf numFmtId="4" fontId="8" fillId="0" borderId="17" xfId="0" applyNumberFormat="1" applyFont="1" applyBorder="1" applyAlignment="1">
      <alignment vertical="top"/>
    </xf>
    <xf numFmtId="0" fontId="8" fillId="0" borderId="24" xfId="0" applyFont="1" applyBorder="1"/>
    <xf numFmtId="4" fontId="7" fillId="2" borderId="21" xfId="1" applyNumberFormat="1" applyFont="1" applyFill="1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8" fillId="0" borderId="25" xfId="0" applyNumberFormat="1" applyFont="1" applyBorder="1" applyAlignment="1">
      <alignment vertical="top"/>
    </xf>
    <xf numFmtId="49" fontId="0" fillId="0" borderId="19" xfId="0" applyNumberFormat="1" applyBorder="1" applyAlignment="1">
      <alignment vertical="top"/>
    </xf>
    <xf numFmtId="1" fontId="0" fillId="0" borderId="19" xfId="0" applyNumberFormat="1" applyBorder="1" applyAlignment="1">
      <alignment vertical="top"/>
    </xf>
    <xf numFmtId="4" fontId="0" fillId="0" borderId="19" xfId="0" applyNumberFormat="1" applyBorder="1" applyAlignment="1">
      <alignment vertical="top"/>
    </xf>
    <xf numFmtId="4" fontId="0" fillId="0" borderId="26" xfId="0" applyNumberFormat="1" applyBorder="1" applyAlignment="1">
      <alignment vertical="top" wrapText="1"/>
    </xf>
    <xf numFmtId="49" fontId="0" fillId="5" borderId="3" xfId="0" applyNumberFormat="1" applyFill="1" applyBorder="1"/>
    <xf numFmtId="4" fontId="5" fillId="5" borderId="27" xfId="0" applyNumberFormat="1" applyFont="1" applyFill="1" applyBorder="1"/>
    <xf numFmtId="0" fontId="5" fillId="5" borderId="4" xfId="0" applyFont="1" applyFill="1" applyBorder="1"/>
    <xf numFmtId="4" fontId="5" fillId="5" borderId="4" xfId="0" applyNumberFormat="1" applyFont="1" applyFill="1" applyBorder="1"/>
    <xf numFmtId="0" fontId="0" fillId="5" borderId="5" xfId="0" applyFill="1" applyBorder="1" applyAlignment="1">
      <alignment horizontal="right"/>
    </xf>
    <xf numFmtId="0" fontId="0" fillId="7" borderId="13" xfId="0" applyFill="1" applyBorder="1" applyAlignment="1">
      <alignment vertical="top"/>
    </xf>
    <xf numFmtId="4" fontId="0" fillId="7" borderId="19" xfId="0" applyNumberFormat="1" applyFill="1" applyBorder="1" applyAlignment="1">
      <alignment vertical="top"/>
    </xf>
    <xf numFmtId="1" fontId="0" fillId="7" borderId="19" xfId="0" applyNumberFormat="1" applyFill="1" applyBorder="1" applyAlignment="1">
      <alignment vertical="top"/>
    </xf>
    <xf numFmtId="0" fontId="8" fillId="7" borderId="26" xfId="0" applyFont="1" applyFill="1" applyBorder="1" applyAlignment="1">
      <alignment vertical="top" wrapText="1"/>
    </xf>
    <xf numFmtId="49" fontId="0" fillId="5" borderId="3" xfId="0" applyNumberFormat="1" applyFill="1" applyBorder="1" applyAlignment="1">
      <alignment vertical="top"/>
    </xf>
    <xf numFmtId="4" fontId="5" fillId="5" borderId="27" xfId="0" applyNumberFormat="1" applyFont="1" applyFill="1" applyBorder="1" applyAlignment="1">
      <alignment vertical="top"/>
    </xf>
    <xf numFmtId="0" fontId="5" fillId="5" borderId="4" xfId="0" applyFont="1" applyFill="1" applyBorder="1" applyAlignment="1">
      <alignment vertical="top"/>
    </xf>
    <xf numFmtId="0" fontId="5" fillId="5" borderId="5" xfId="0" applyFont="1" applyFill="1" applyBorder="1" applyAlignment="1">
      <alignment vertical="top"/>
    </xf>
    <xf numFmtId="44" fontId="0" fillId="0" borderId="0" xfId="2" applyFont="1"/>
    <xf numFmtId="0" fontId="2" fillId="0" borderId="0" xfId="3"/>
    <xf numFmtId="164" fontId="2" fillId="0" borderId="0" xfId="3" applyNumberFormat="1"/>
    <xf numFmtId="0" fontId="5" fillId="10" borderId="31" xfId="3" applyFont="1" applyFill="1" applyBorder="1" applyAlignment="1">
      <alignment horizontal="center"/>
    </xf>
    <xf numFmtId="0" fontId="5" fillId="10" borderId="32" xfId="3" applyFont="1" applyFill="1" applyBorder="1" applyAlignment="1">
      <alignment horizontal="center"/>
    </xf>
    <xf numFmtId="43" fontId="19" fillId="11" borderId="34" xfId="4" applyFont="1" applyFill="1" applyBorder="1" applyAlignment="1"/>
    <xf numFmtId="43" fontId="2" fillId="11" borderId="35" xfId="4" applyFill="1" applyBorder="1" applyAlignment="1"/>
    <xf numFmtId="164" fontId="2" fillId="10" borderId="34" xfId="3" applyNumberFormat="1" applyFill="1" applyBorder="1" applyAlignment="1">
      <alignment horizontal="center" vertical="center"/>
    </xf>
    <xf numFmtId="164" fontId="2" fillId="10" borderId="35" xfId="3" applyNumberFormat="1" applyFill="1" applyBorder="1" applyAlignment="1">
      <alignment horizontal="center" vertical="center"/>
    </xf>
    <xf numFmtId="43" fontId="19" fillId="11" borderId="1" xfId="4" applyFont="1" applyFill="1" applyBorder="1" applyAlignment="1"/>
    <xf numFmtId="43" fontId="2" fillId="11" borderId="2" xfId="4" applyFill="1" applyBorder="1" applyAlignment="1"/>
    <xf numFmtId="164" fontId="2" fillId="10" borderId="1" xfId="3" applyNumberFormat="1" applyFill="1" applyBorder="1" applyAlignment="1">
      <alignment horizontal="center" vertical="center"/>
    </xf>
    <xf numFmtId="164" fontId="2" fillId="10" borderId="2" xfId="3" applyNumberFormat="1" applyFill="1" applyBorder="1" applyAlignment="1">
      <alignment horizontal="center" vertical="center"/>
    </xf>
    <xf numFmtId="43" fontId="19" fillId="11" borderId="22" xfId="4" applyFont="1" applyFill="1" applyBorder="1" applyAlignment="1"/>
    <xf numFmtId="43" fontId="2" fillId="11" borderId="23" xfId="4" applyFill="1" applyBorder="1" applyAlignment="1"/>
    <xf numFmtId="43" fontId="19" fillId="12" borderId="0" xfId="4" applyFont="1" applyFill="1" applyBorder="1" applyAlignment="1"/>
    <xf numFmtId="43" fontId="2" fillId="12" borderId="0" xfId="4" applyFill="1" applyBorder="1" applyAlignment="1"/>
    <xf numFmtId="0" fontId="5" fillId="10" borderId="39" xfId="3" applyFont="1" applyFill="1" applyBorder="1" applyAlignment="1">
      <alignment horizontal="center" vertical="center" wrapText="1"/>
    </xf>
    <xf numFmtId="164" fontId="2" fillId="10" borderId="22" xfId="3" applyNumberFormat="1" applyFill="1" applyBorder="1" applyAlignment="1">
      <alignment horizontal="center" vertical="center"/>
    </xf>
    <xf numFmtId="164" fontId="2" fillId="10" borderId="23" xfId="3" applyNumberFormat="1" applyFill="1" applyBorder="1" applyAlignment="1">
      <alignment horizontal="center" vertical="center"/>
    </xf>
    <xf numFmtId="164" fontId="2" fillId="10" borderId="41" xfId="3" applyNumberFormat="1" applyFill="1" applyBorder="1" applyAlignment="1">
      <alignment horizontal="center" vertical="center"/>
    </xf>
    <xf numFmtId="164" fontId="2" fillId="10" borderId="42" xfId="3" applyNumberFormat="1" applyFill="1" applyBorder="1" applyAlignment="1">
      <alignment horizontal="center" vertical="center"/>
    </xf>
    <xf numFmtId="164" fontId="2" fillId="10" borderId="43" xfId="3" applyNumberFormat="1" applyFill="1" applyBorder="1" applyAlignment="1">
      <alignment horizontal="center" vertical="center"/>
    </xf>
    <xf numFmtId="164" fontId="2" fillId="10" borderId="44" xfId="3" applyNumberFormat="1" applyFill="1" applyBorder="1" applyAlignment="1">
      <alignment horizontal="center" vertical="center"/>
    </xf>
    <xf numFmtId="0" fontId="5" fillId="10" borderId="0" xfId="3" applyFont="1" applyFill="1" applyAlignment="1">
      <alignment horizontal="center" vertical="center" wrapText="1"/>
    </xf>
    <xf numFmtId="0" fontId="2" fillId="10" borderId="0" xfId="3" applyFill="1"/>
    <xf numFmtId="164" fontId="2" fillId="10" borderId="0" xfId="3" applyNumberFormat="1" applyFill="1" applyAlignment="1">
      <alignment horizontal="center" vertical="center"/>
    </xf>
    <xf numFmtId="0" fontId="5" fillId="2" borderId="0" xfId="3" applyFont="1" applyFill="1" applyAlignment="1">
      <alignment vertical="center" wrapText="1"/>
    </xf>
    <xf numFmtId="0" fontId="2" fillId="10" borderId="43" xfId="3" applyFill="1" applyBorder="1" applyAlignment="1">
      <alignment horizontal="left" vertical="center" wrapText="1"/>
    </xf>
    <xf numFmtId="0" fontId="2" fillId="10" borderId="45" xfId="3" applyFill="1" applyBorder="1"/>
    <xf numFmtId="0" fontId="2" fillId="10" borderId="12" xfId="3" applyFill="1" applyBorder="1"/>
    <xf numFmtId="0" fontId="20" fillId="13" borderId="12" xfId="3" applyFont="1" applyFill="1" applyBorder="1"/>
    <xf numFmtId="0" fontId="2" fillId="10" borderId="21" xfId="3" applyFill="1" applyBorder="1"/>
    <xf numFmtId="0" fontId="2" fillId="10" borderId="33" xfId="3" applyFill="1" applyBorder="1"/>
    <xf numFmtId="0" fontId="2" fillId="10" borderId="36" xfId="3" applyFill="1" applyBorder="1"/>
    <xf numFmtId="0" fontId="2" fillId="10" borderId="36" xfId="3" applyFill="1" applyBorder="1" applyAlignment="1">
      <alignment wrapText="1"/>
    </xf>
    <xf numFmtId="0" fontId="2" fillId="10" borderId="40" xfId="3" applyFill="1" applyBorder="1"/>
    <xf numFmtId="0" fontId="21" fillId="2" borderId="0" xfId="3" applyFont="1" applyFill="1"/>
    <xf numFmtId="165" fontId="21" fillId="2" borderId="0" xfId="3" applyNumberFormat="1" applyFont="1" applyFill="1"/>
    <xf numFmtId="0" fontId="2" fillId="2" borderId="0" xfId="3" applyFill="1"/>
    <xf numFmtId="0" fontId="1" fillId="10" borderId="36" xfId="3" applyFont="1" applyFill="1" applyBorder="1"/>
    <xf numFmtId="0" fontId="22" fillId="10" borderId="36" xfId="3" applyFont="1" applyFill="1" applyBorder="1"/>
    <xf numFmtId="49" fontId="24" fillId="0" borderId="18" xfId="0" applyNumberFormat="1" applyFont="1" applyBorder="1" applyAlignment="1">
      <alignment vertical="top"/>
    </xf>
    <xf numFmtId="49" fontId="24" fillId="0" borderId="25" xfId="0" applyNumberFormat="1" applyFont="1" applyBorder="1" applyAlignment="1">
      <alignment vertical="top"/>
    </xf>
    <xf numFmtId="49" fontId="8" fillId="0" borderId="19" xfId="0" applyNumberFormat="1" applyFont="1" applyBorder="1" applyAlignment="1">
      <alignment vertical="top"/>
    </xf>
    <xf numFmtId="49" fontId="24" fillId="0" borderId="11" xfId="0" applyNumberFormat="1" applyFont="1" applyBorder="1" applyAlignment="1">
      <alignment vertical="top"/>
    </xf>
    <xf numFmtId="4" fontId="24" fillId="0" borderId="17" xfId="0" applyNumberFormat="1" applyFont="1" applyBorder="1" applyAlignment="1">
      <alignment vertical="top"/>
    </xf>
    <xf numFmtId="49" fontId="24" fillId="0" borderId="20" xfId="0" applyNumberFormat="1" applyFont="1" applyBorder="1" applyAlignment="1">
      <alignment vertical="top"/>
    </xf>
    <xf numFmtId="0" fontId="24" fillId="0" borderId="24" xfId="0" applyFont="1" applyBorder="1"/>
    <xf numFmtId="4" fontId="5" fillId="5" borderId="53" xfId="0" applyNumberFormat="1" applyFont="1" applyFill="1" applyBorder="1"/>
    <xf numFmtId="0" fontId="0" fillId="0" borderId="3" xfId="0" applyBorder="1"/>
    <xf numFmtId="0" fontId="5" fillId="3" borderId="3" xfId="0" applyFont="1" applyFill="1" applyBorder="1" applyAlignment="1">
      <alignment wrapText="1"/>
    </xf>
    <xf numFmtId="0" fontId="5" fillId="3" borderId="27" xfId="0" applyFont="1" applyFill="1" applyBorder="1"/>
    <xf numFmtId="0" fontId="5" fillId="3" borderId="27" xfId="0" applyFont="1" applyFill="1" applyBorder="1" applyAlignment="1">
      <alignment wrapText="1"/>
    </xf>
    <xf numFmtId="4" fontId="5" fillId="3" borderId="4" xfId="0" applyNumberFormat="1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27" fillId="0" borderId="26" xfId="0" applyFont="1" applyBorder="1"/>
    <xf numFmtId="0" fontId="27" fillId="0" borderId="2" xfId="0" applyFont="1" applyBorder="1"/>
    <xf numFmtId="0" fontId="28" fillId="0" borderId="2" xfId="0" applyFont="1" applyBorder="1"/>
    <xf numFmtId="0" fontId="27" fillId="0" borderId="23" xfId="0" applyFont="1" applyBorder="1" applyAlignment="1">
      <alignment horizontal="left" wrapText="1"/>
    </xf>
    <xf numFmtId="0" fontId="1" fillId="10" borderId="12" xfId="3" applyFont="1" applyFill="1" applyBorder="1" applyAlignment="1">
      <alignment vertical="center" wrapText="1"/>
    </xf>
    <xf numFmtId="0" fontId="1" fillId="10" borderId="12" xfId="3" applyFont="1" applyFill="1" applyBorder="1"/>
    <xf numFmtId="0" fontId="1" fillId="0" borderId="0" xfId="3" applyFont="1"/>
    <xf numFmtId="0" fontId="1" fillId="2" borderId="0" xfId="3" applyFont="1" applyFill="1"/>
    <xf numFmtId="0" fontId="1" fillId="10" borderId="38" xfId="3" applyFont="1" applyFill="1" applyBorder="1"/>
    <xf numFmtId="0" fontId="30" fillId="0" borderId="0" xfId="0" applyFont="1" applyAlignment="1">
      <alignment vertical="center"/>
    </xf>
    <xf numFmtId="0" fontId="31" fillId="0" borderId="0" xfId="0" applyFont="1"/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5" fillId="8" borderId="7" xfId="3" applyFont="1" applyFill="1" applyBorder="1" applyAlignment="1">
      <alignment horizontal="center"/>
    </xf>
    <xf numFmtId="0" fontId="5" fillId="8" borderId="17" xfId="3" applyFont="1" applyFill="1" applyBorder="1" applyAlignment="1">
      <alignment horizontal="center"/>
    </xf>
    <xf numFmtId="0" fontId="5" fillId="8" borderId="12" xfId="3" applyFont="1" applyFill="1" applyBorder="1" applyAlignment="1">
      <alignment horizontal="center"/>
    </xf>
    <xf numFmtId="0" fontId="5" fillId="10" borderId="49" xfId="3" applyFont="1" applyFill="1" applyBorder="1" applyAlignment="1">
      <alignment horizontal="center" vertical="center" wrapText="1"/>
    </xf>
    <xf numFmtId="0" fontId="5" fillId="10" borderId="37" xfId="3" applyFont="1" applyFill="1" applyBorder="1" applyAlignment="1">
      <alignment horizontal="center" vertical="center" wrapText="1"/>
    </xf>
    <xf numFmtId="0" fontId="5" fillId="10" borderId="50" xfId="3" applyFont="1" applyFill="1" applyBorder="1" applyAlignment="1">
      <alignment horizontal="center" vertical="center" wrapText="1"/>
    </xf>
    <xf numFmtId="0" fontId="5" fillId="10" borderId="28" xfId="3" applyFont="1" applyFill="1" applyBorder="1" applyAlignment="1">
      <alignment horizontal="center" vertical="center" wrapText="1"/>
    </xf>
    <xf numFmtId="0" fontId="5" fillId="10" borderId="51" xfId="3" applyFont="1" applyFill="1" applyBorder="1" applyAlignment="1">
      <alignment horizontal="center" vertical="center" wrapText="1"/>
    </xf>
    <xf numFmtId="0" fontId="5" fillId="10" borderId="52" xfId="3" applyFont="1" applyFill="1" applyBorder="1" applyAlignment="1">
      <alignment horizontal="center" vertical="center" wrapText="1"/>
    </xf>
    <xf numFmtId="0" fontId="5" fillId="14" borderId="14" xfId="3" applyFont="1" applyFill="1" applyBorder="1" applyAlignment="1">
      <alignment horizontal="center" vertical="center" wrapText="1"/>
    </xf>
    <xf numFmtId="0" fontId="5" fillId="14" borderId="15" xfId="3" applyFont="1" applyFill="1" applyBorder="1" applyAlignment="1">
      <alignment horizontal="center" vertical="center" wrapText="1"/>
    </xf>
    <xf numFmtId="0" fontId="5" fillId="14" borderId="16" xfId="3" applyFont="1" applyFill="1" applyBorder="1" applyAlignment="1">
      <alignment horizontal="center" vertical="center" wrapText="1"/>
    </xf>
    <xf numFmtId="0" fontId="19" fillId="11" borderId="36" xfId="3" applyFont="1" applyFill="1" applyBorder="1" applyAlignment="1">
      <alignment horizontal="left"/>
    </xf>
    <xf numFmtId="0" fontId="19" fillId="11" borderId="1" xfId="3" applyFont="1" applyFill="1" applyBorder="1" applyAlignment="1">
      <alignment horizontal="left"/>
    </xf>
    <xf numFmtId="0" fontId="19" fillId="11" borderId="37" xfId="3" applyFont="1" applyFill="1" applyBorder="1" applyAlignment="1">
      <alignment horizontal="left"/>
    </xf>
    <xf numFmtId="0" fontId="19" fillId="11" borderId="12" xfId="3" applyFont="1" applyFill="1" applyBorder="1" applyAlignment="1">
      <alignment horizontal="left"/>
    </xf>
    <xf numFmtId="0" fontId="19" fillId="11" borderId="38" xfId="3" applyFont="1" applyFill="1" applyBorder="1" applyAlignment="1">
      <alignment horizontal="left"/>
    </xf>
    <xf numFmtId="0" fontId="19" fillId="11" borderId="22" xfId="3" applyFont="1" applyFill="1" applyBorder="1" applyAlignment="1">
      <alignment horizontal="left"/>
    </xf>
    <xf numFmtId="0" fontId="19" fillId="12" borderId="0" xfId="3" applyFont="1" applyFill="1" applyAlignment="1">
      <alignment horizontal="left"/>
    </xf>
    <xf numFmtId="0" fontId="5" fillId="10" borderId="46" xfId="3" applyFont="1" applyFill="1" applyBorder="1" applyAlignment="1">
      <alignment horizontal="center" vertical="center" wrapText="1"/>
    </xf>
    <xf numFmtId="0" fontId="5" fillId="10" borderId="47" xfId="3" applyFont="1" applyFill="1" applyBorder="1" applyAlignment="1">
      <alignment horizontal="center" vertical="center" wrapText="1"/>
    </xf>
    <xf numFmtId="0" fontId="5" fillId="10" borderId="48" xfId="3" applyFont="1" applyFill="1" applyBorder="1" applyAlignment="1">
      <alignment horizontal="center" vertical="center" wrapText="1"/>
    </xf>
    <xf numFmtId="0" fontId="5" fillId="8" borderId="6" xfId="3" applyFont="1" applyFill="1" applyBorder="1" applyAlignment="1">
      <alignment horizontal="center"/>
    </xf>
    <xf numFmtId="0" fontId="5" fillId="8" borderId="4" xfId="3" applyFont="1" applyFill="1" applyBorder="1" applyAlignment="1">
      <alignment horizontal="center"/>
    </xf>
    <xf numFmtId="0" fontId="5" fillId="8" borderId="5" xfId="3" applyFont="1" applyFill="1" applyBorder="1" applyAlignment="1">
      <alignment horizontal="center"/>
    </xf>
    <xf numFmtId="0" fontId="5" fillId="9" borderId="14" xfId="3" applyFont="1" applyFill="1" applyBorder="1" applyAlignment="1">
      <alignment horizontal="center" vertical="center"/>
    </xf>
    <xf numFmtId="0" fontId="5" fillId="9" borderId="15" xfId="3" applyFont="1" applyFill="1" applyBorder="1" applyAlignment="1">
      <alignment horizontal="center" vertical="center"/>
    </xf>
    <xf numFmtId="0" fontId="5" fillId="9" borderId="16" xfId="3" applyFont="1" applyFill="1" applyBorder="1" applyAlignment="1">
      <alignment horizontal="center" vertical="center"/>
    </xf>
    <xf numFmtId="0" fontId="5" fillId="9" borderId="28" xfId="3" applyFont="1" applyFill="1" applyBorder="1" applyAlignment="1">
      <alignment horizontal="center"/>
    </xf>
    <xf numFmtId="0" fontId="5" fillId="9" borderId="29" xfId="3" applyFont="1" applyFill="1" applyBorder="1" applyAlignment="1">
      <alignment horizontal="center"/>
    </xf>
    <xf numFmtId="0" fontId="5" fillId="9" borderId="30" xfId="3" applyFont="1" applyFill="1" applyBorder="1" applyAlignment="1">
      <alignment horizontal="center"/>
    </xf>
    <xf numFmtId="0" fontId="5" fillId="10" borderId="28" xfId="3" applyFont="1" applyFill="1" applyBorder="1" applyAlignment="1">
      <alignment horizontal="center"/>
    </xf>
    <xf numFmtId="0" fontId="5" fillId="10" borderId="8" xfId="3" applyFont="1" applyFill="1" applyBorder="1" applyAlignment="1">
      <alignment horizontal="center"/>
    </xf>
    <xf numFmtId="0" fontId="19" fillId="11" borderId="33" xfId="3" applyFont="1" applyFill="1" applyBorder="1" applyAlignment="1">
      <alignment horizontal="left"/>
    </xf>
    <xf numFmtId="0" fontId="19" fillId="11" borderId="34" xfId="3" applyFont="1" applyFill="1" applyBorder="1" applyAlignment="1">
      <alignment horizontal="left"/>
    </xf>
  </cellXfs>
  <cellStyles count="5">
    <cellStyle name="Čárka 2" xfId="4" xr:uid="{7C03854E-F934-4599-BBFC-6B2DFB3C5165}"/>
    <cellStyle name="Měna" xfId="2" builtinId="4"/>
    <cellStyle name="Normální" xfId="0" builtinId="0"/>
    <cellStyle name="Normální 2" xfId="3" xr:uid="{C47F2D92-1691-4863-B0D8-EE6EC27233E9}"/>
    <cellStyle name="normální 3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tabSelected="1" zoomScale="85" zoomScaleNormal="85" workbookViewId="0">
      <selection activeCell="G2" sqref="G2"/>
    </sheetView>
  </sheetViews>
  <sheetFormatPr defaultColWidth="9.1796875" defaultRowHeight="14.5" x14ac:dyDescent="0.35"/>
  <cols>
    <col min="1" max="1" width="12.81640625" customWidth="1"/>
    <col min="2" max="2" width="46" customWidth="1"/>
    <col min="3" max="3" width="19.26953125" customWidth="1"/>
    <col min="4" max="4" width="13.1796875" customWidth="1"/>
    <col min="5" max="5" width="13.26953125" customWidth="1"/>
    <col min="6" max="6" width="15.1796875" customWidth="1"/>
    <col min="7" max="7" width="52.54296875" customWidth="1"/>
    <col min="9" max="9" width="15.54296875" bestFit="1" customWidth="1"/>
  </cols>
  <sheetData>
    <row r="1" spans="1:7" ht="20.149999999999999" customHeight="1" x14ac:dyDescent="0.35">
      <c r="A1" s="125"/>
      <c r="G1" s="126" t="s">
        <v>0</v>
      </c>
    </row>
    <row r="2" spans="1:7" ht="25.5" customHeight="1" thickBot="1" x14ac:dyDescent="0.4">
      <c r="A2" s="3" t="s">
        <v>1</v>
      </c>
      <c r="B2" s="4"/>
      <c r="C2" s="4"/>
      <c r="D2" s="1"/>
    </row>
    <row r="3" spans="1:7" ht="15" thickBot="1" x14ac:dyDescent="0.4">
      <c r="A3" s="131" t="s">
        <v>2</v>
      </c>
      <c r="B3" s="132"/>
      <c r="C3" s="127"/>
      <c r="D3" s="128"/>
      <c r="E3" s="129"/>
      <c r="F3" s="26"/>
      <c r="G3" s="26"/>
    </row>
    <row r="4" spans="1:7" ht="15" thickBot="1" x14ac:dyDescent="0.4">
      <c r="A4" s="3"/>
      <c r="D4" s="1"/>
    </row>
    <row r="5" spans="1:7" ht="29.5" thickBot="1" x14ac:dyDescent="0.4">
      <c r="A5" s="20" t="s">
        <v>3</v>
      </c>
      <c r="B5" s="5" t="s">
        <v>4</v>
      </c>
      <c r="C5" s="5" t="s">
        <v>5</v>
      </c>
      <c r="D5" s="6" t="s">
        <v>6</v>
      </c>
      <c r="E5" s="6" t="s">
        <v>7</v>
      </c>
      <c r="F5" s="6" t="s">
        <v>8</v>
      </c>
      <c r="G5" s="7" t="s">
        <v>9</v>
      </c>
    </row>
    <row r="6" spans="1:7" ht="15" thickBot="1" x14ac:dyDescent="0.4">
      <c r="A6" s="47" t="s">
        <v>10</v>
      </c>
      <c r="B6" s="48" t="s">
        <v>11</v>
      </c>
      <c r="C6" s="48"/>
      <c r="D6" s="49"/>
      <c r="E6" s="49"/>
      <c r="F6" s="50">
        <f>SUM(F7:F10)</f>
        <v>0</v>
      </c>
      <c r="G6" s="51"/>
    </row>
    <row r="7" spans="1:7" x14ac:dyDescent="0.35">
      <c r="A7" s="41" t="s">
        <v>12</v>
      </c>
      <c r="B7" s="42" t="s">
        <v>13</v>
      </c>
      <c r="C7" s="43"/>
      <c r="D7" s="22"/>
      <c r="E7" s="44">
        <v>12</v>
      </c>
      <c r="F7" s="45">
        <f t="shared" ref="F7:F8" si="0">D7*E7</f>
        <v>0</v>
      </c>
      <c r="G7" s="46"/>
    </row>
    <row r="8" spans="1:7" x14ac:dyDescent="0.35">
      <c r="A8" s="31" t="s">
        <v>14</v>
      </c>
      <c r="B8" s="38" t="s">
        <v>15</v>
      </c>
      <c r="C8" s="8"/>
      <c r="D8" s="21"/>
      <c r="E8" s="9">
        <v>12</v>
      </c>
      <c r="F8" s="8">
        <f t="shared" si="0"/>
        <v>0</v>
      </c>
      <c r="G8" s="10"/>
    </row>
    <row r="9" spans="1:7" x14ac:dyDescent="0.35">
      <c r="A9" s="31" t="s">
        <v>16</v>
      </c>
      <c r="B9" s="38" t="s">
        <v>17</v>
      </c>
      <c r="C9" s="8">
        <v>0.25</v>
      </c>
      <c r="D9" s="21"/>
      <c r="E9" s="9">
        <v>12</v>
      </c>
      <c r="F9" s="8">
        <f t="shared" ref="F9" si="1">D9*E9</f>
        <v>0</v>
      </c>
      <c r="G9" s="10"/>
    </row>
    <row r="10" spans="1:7" ht="15" thickBot="1" x14ac:dyDescent="0.4">
      <c r="A10" s="34" t="s">
        <v>18</v>
      </c>
      <c r="B10" s="39" t="s">
        <v>19</v>
      </c>
      <c r="C10" s="36">
        <v>20</v>
      </c>
      <c r="D10" s="40"/>
      <c r="E10" s="35">
        <v>12</v>
      </c>
      <c r="F10" s="36">
        <f>D10*E10</f>
        <v>0</v>
      </c>
      <c r="G10" s="37"/>
    </row>
    <row r="11" spans="1:7" ht="15" thickBot="1" x14ac:dyDescent="0.4">
      <c r="A11" s="56" t="s">
        <v>20</v>
      </c>
      <c r="B11" s="57" t="s">
        <v>21</v>
      </c>
      <c r="C11" s="57"/>
      <c r="D11" s="58"/>
      <c r="E11" s="58"/>
      <c r="F11" s="50">
        <f>SUM(F12)+F17</f>
        <v>0</v>
      </c>
      <c r="G11" s="59" t="s">
        <v>22</v>
      </c>
    </row>
    <row r="12" spans="1:7" x14ac:dyDescent="0.35">
      <c r="A12" s="32" t="s">
        <v>23</v>
      </c>
      <c r="B12" s="52" t="s">
        <v>24</v>
      </c>
      <c r="C12" s="52"/>
      <c r="D12" s="53"/>
      <c r="E12" s="54"/>
      <c r="F12" s="53">
        <f>F13+F15+F14+F16</f>
        <v>0</v>
      </c>
      <c r="G12" s="55"/>
    </row>
    <row r="13" spans="1:7" x14ac:dyDescent="0.35">
      <c r="A13" s="33" t="s">
        <v>25</v>
      </c>
      <c r="B13" s="23" t="s">
        <v>26</v>
      </c>
      <c r="C13" s="23"/>
      <c r="D13" s="8"/>
      <c r="E13" s="9"/>
      <c r="F13" s="8">
        <f t="shared" ref="F13:F16" si="2">E13*D13</f>
        <v>0</v>
      </c>
      <c r="G13" s="12"/>
    </row>
    <row r="14" spans="1:7" x14ac:dyDescent="0.35">
      <c r="A14" s="33" t="s">
        <v>27</v>
      </c>
      <c r="B14" s="24" t="s">
        <v>28</v>
      </c>
      <c r="C14" s="23"/>
      <c r="D14" s="8"/>
      <c r="E14" s="9"/>
      <c r="F14" s="8">
        <f t="shared" si="2"/>
        <v>0</v>
      </c>
      <c r="G14" s="12"/>
    </row>
    <row r="15" spans="1:7" x14ac:dyDescent="0.35">
      <c r="A15" s="33" t="s">
        <v>29</v>
      </c>
      <c r="B15" s="24" t="s">
        <v>30</v>
      </c>
      <c r="C15" s="23"/>
      <c r="D15" s="8"/>
      <c r="E15" s="9"/>
      <c r="F15" s="8">
        <f t="shared" si="2"/>
        <v>0</v>
      </c>
      <c r="G15" s="12"/>
    </row>
    <row r="16" spans="1:7" x14ac:dyDescent="0.35">
      <c r="A16" s="33" t="s">
        <v>31</v>
      </c>
      <c r="B16" s="24" t="s">
        <v>32</v>
      </c>
      <c r="C16" s="23"/>
      <c r="D16" s="8"/>
      <c r="E16" s="9"/>
      <c r="F16" s="8">
        <f t="shared" si="2"/>
        <v>0</v>
      </c>
      <c r="G16" s="12"/>
    </row>
    <row r="17" spans="1:9" x14ac:dyDescent="0.35">
      <c r="A17" s="32" t="s">
        <v>33</v>
      </c>
      <c r="B17" s="29" t="s">
        <v>34</v>
      </c>
      <c r="C17" s="29"/>
      <c r="D17" s="27"/>
      <c r="E17" s="28"/>
      <c r="F17" s="27">
        <f>SUM(F18:F25)</f>
        <v>0</v>
      </c>
      <c r="G17" s="30"/>
    </row>
    <row r="18" spans="1:9" x14ac:dyDescent="0.35">
      <c r="A18" s="33" t="s">
        <v>35</v>
      </c>
      <c r="B18" s="25" t="s">
        <v>36</v>
      </c>
      <c r="C18" s="24"/>
      <c r="D18" s="8"/>
      <c r="E18" s="9"/>
      <c r="F18" s="8">
        <f t="shared" ref="F18:F19" si="3">D18*E18</f>
        <v>0</v>
      </c>
      <c r="G18" s="12"/>
    </row>
    <row r="19" spans="1:9" x14ac:dyDescent="0.35">
      <c r="A19" s="33" t="s">
        <v>37</v>
      </c>
      <c r="B19" s="25" t="s">
        <v>38</v>
      </c>
      <c r="C19" s="25"/>
      <c r="D19" s="8"/>
      <c r="E19" s="9"/>
      <c r="F19" s="8">
        <f t="shared" si="3"/>
        <v>0</v>
      </c>
      <c r="G19" s="11"/>
    </row>
    <row r="20" spans="1:9" x14ac:dyDescent="0.35">
      <c r="A20" s="33" t="s">
        <v>39</v>
      </c>
      <c r="B20" s="25" t="s">
        <v>40</v>
      </c>
      <c r="C20" s="25"/>
      <c r="D20" s="8"/>
      <c r="E20" s="9"/>
      <c r="F20" s="8">
        <f>D20*E20</f>
        <v>0</v>
      </c>
      <c r="G20" s="11"/>
    </row>
    <row r="21" spans="1:9" x14ac:dyDescent="0.35">
      <c r="A21" s="33" t="s">
        <v>41</v>
      </c>
      <c r="B21" s="25" t="s">
        <v>42</v>
      </c>
      <c r="C21" s="25"/>
      <c r="D21" s="8"/>
      <c r="E21" s="9"/>
      <c r="F21" s="8">
        <f t="shared" ref="F21:F25" si="4">D21*E21</f>
        <v>0</v>
      </c>
      <c r="G21" s="11"/>
    </row>
    <row r="22" spans="1:9" x14ac:dyDescent="0.35">
      <c r="A22" s="33" t="s">
        <v>43</v>
      </c>
      <c r="B22" s="25" t="s">
        <v>44</v>
      </c>
      <c r="C22" s="25"/>
      <c r="D22" s="8"/>
      <c r="E22" s="9"/>
      <c r="F22" s="8">
        <f t="shared" si="4"/>
        <v>0</v>
      </c>
      <c r="G22" s="11"/>
    </row>
    <row r="23" spans="1:9" x14ac:dyDescent="0.35">
      <c r="A23" s="33" t="s">
        <v>45</v>
      </c>
      <c r="B23" s="25" t="s">
        <v>46</v>
      </c>
      <c r="C23" s="25"/>
      <c r="D23" s="8"/>
      <c r="E23" s="9"/>
      <c r="F23" s="8">
        <f t="shared" si="4"/>
        <v>0</v>
      </c>
      <c r="G23" s="11"/>
    </row>
    <row r="24" spans="1:9" x14ac:dyDescent="0.35">
      <c r="A24" s="33" t="s">
        <v>47</v>
      </c>
      <c r="B24" s="25" t="s">
        <v>48</v>
      </c>
      <c r="C24" s="25"/>
      <c r="D24" s="8"/>
      <c r="E24" s="9"/>
      <c r="F24" s="8">
        <f t="shared" si="4"/>
        <v>0</v>
      </c>
      <c r="G24" s="11"/>
    </row>
    <row r="25" spans="1:9" ht="15" thickBot="1" x14ac:dyDescent="0.4">
      <c r="A25" s="33" t="s">
        <v>49</v>
      </c>
      <c r="B25" s="25" t="s">
        <v>50</v>
      </c>
      <c r="C25" s="25"/>
      <c r="D25" s="8"/>
      <c r="E25" s="9"/>
      <c r="F25" s="8">
        <f t="shared" si="4"/>
        <v>0</v>
      </c>
      <c r="G25" s="11"/>
    </row>
    <row r="26" spans="1:9" ht="15" thickBot="1" x14ac:dyDescent="0.4">
      <c r="A26" s="13" t="s">
        <v>8</v>
      </c>
      <c r="B26" s="14"/>
      <c r="C26" s="14"/>
      <c r="D26" s="14"/>
      <c r="E26" s="14"/>
      <c r="F26" s="15">
        <f>F6+F11</f>
        <v>0</v>
      </c>
      <c r="G26" s="16"/>
      <c r="I26" s="60"/>
    </row>
    <row r="29" spans="1:9" ht="26.5" x14ac:dyDescent="0.35">
      <c r="A29" s="17" t="s">
        <v>51</v>
      </c>
      <c r="B29" s="19" t="s">
        <v>52</v>
      </c>
      <c r="C29" s="19"/>
      <c r="D29" s="130"/>
      <c r="E29" s="130"/>
    </row>
    <row r="30" spans="1:9" ht="26.5" x14ac:dyDescent="0.35">
      <c r="A30" s="2"/>
      <c r="B30" s="19" t="s">
        <v>53</v>
      </c>
      <c r="C30" s="19"/>
      <c r="D30" s="130"/>
      <c r="E30" s="130"/>
    </row>
    <row r="31" spans="1:9" x14ac:dyDescent="0.35">
      <c r="A31" s="18" t="s">
        <v>54</v>
      </c>
    </row>
  </sheetData>
  <mergeCells count="4">
    <mergeCell ref="C3:E3"/>
    <mergeCell ref="D29:E29"/>
    <mergeCell ref="D30:E30"/>
    <mergeCell ref="A3:B3"/>
  </mergeCells>
  <phoneticPr fontId="15" type="noConversion"/>
  <conditionalFormatting sqref="F11">
    <cfRule type="cellIs" dxfId="0" priority="1" operator="greaterThan">
      <formula>1460000</formula>
    </cfRule>
  </conditionalFormatting>
  <pageMargins left="0.7" right="0.7" top="0.78740157499999996" bottom="0.78740157499999996" header="0.3" footer="0.3"/>
  <pageSetup paperSize="9" scale="5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223E-1AE8-4F94-A8DD-431F8187F6A2}">
  <dimension ref="A2:G11"/>
  <sheetViews>
    <sheetView workbookViewId="0">
      <selection activeCell="G15" sqref="G15"/>
    </sheetView>
  </sheetViews>
  <sheetFormatPr defaultRowHeight="14.5" x14ac:dyDescent="0.35"/>
  <cols>
    <col min="1" max="1" width="16.7265625" customWidth="1"/>
    <col min="2" max="2" width="23.54296875" customWidth="1"/>
    <col min="3" max="3" width="14.7265625" customWidth="1"/>
    <col min="4" max="4" width="19" customWidth="1"/>
    <col min="5" max="5" width="11.54296875" customWidth="1"/>
    <col min="6" max="6" width="16.54296875" customWidth="1"/>
    <col min="7" max="7" width="48.7265625" customWidth="1"/>
  </cols>
  <sheetData>
    <row r="2" spans="1:7" x14ac:dyDescent="0.35">
      <c r="A2" s="133" t="s">
        <v>55</v>
      </c>
      <c r="B2" s="134"/>
      <c r="C2" s="134"/>
      <c r="D2" s="134"/>
      <c r="E2" s="134"/>
      <c r="F2" s="134"/>
      <c r="G2" s="135"/>
    </row>
    <row r="3" spans="1:7" ht="15" thickBot="1" x14ac:dyDescent="0.4"/>
    <row r="4" spans="1:7" ht="87.5" thickBot="1" x14ac:dyDescent="0.4">
      <c r="A4" s="111" t="s">
        <v>3</v>
      </c>
      <c r="B4" s="112" t="s">
        <v>4</v>
      </c>
      <c r="C4" s="113" t="s">
        <v>56</v>
      </c>
      <c r="D4" s="114" t="s">
        <v>57</v>
      </c>
      <c r="E4" s="114" t="s">
        <v>58</v>
      </c>
      <c r="F4" s="114" t="s">
        <v>59</v>
      </c>
      <c r="G4" s="115" t="s">
        <v>60</v>
      </c>
    </row>
    <row r="5" spans="1:7" ht="15" thickBot="1" x14ac:dyDescent="0.4">
      <c r="A5" s="47" t="s">
        <v>10</v>
      </c>
      <c r="B5" s="48" t="s">
        <v>11</v>
      </c>
      <c r="C5" s="48"/>
      <c r="D5" s="49"/>
      <c r="E5" s="49"/>
      <c r="F5" s="109">
        <f>SUM(F6:F11)</f>
        <v>0</v>
      </c>
      <c r="G5" s="110"/>
    </row>
    <row r="6" spans="1:7" x14ac:dyDescent="0.35">
      <c r="A6" s="102" t="s">
        <v>12</v>
      </c>
      <c r="B6" s="103" t="s">
        <v>13</v>
      </c>
      <c r="C6" s="43"/>
      <c r="D6" s="22"/>
      <c r="E6" s="44"/>
      <c r="F6" s="45">
        <f t="shared" ref="F6" si="0">D6*E6</f>
        <v>0</v>
      </c>
      <c r="G6" s="116" t="s">
        <v>61</v>
      </c>
    </row>
    <row r="7" spans="1:7" x14ac:dyDescent="0.35">
      <c r="A7" s="41" t="s">
        <v>62</v>
      </c>
      <c r="B7" s="42" t="s">
        <v>63</v>
      </c>
      <c r="C7" s="104"/>
      <c r="D7" s="22">
        <v>0</v>
      </c>
      <c r="E7" s="44">
        <v>12</v>
      </c>
      <c r="F7" s="45">
        <f>SUM(D7*E7)</f>
        <v>0</v>
      </c>
      <c r="G7" s="117" t="s">
        <v>64</v>
      </c>
    </row>
    <row r="8" spans="1:7" x14ac:dyDescent="0.35">
      <c r="A8" s="41" t="s">
        <v>65</v>
      </c>
      <c r="B8" s="42" t="s">
        <v>66</v>
      </c>
      <c r="C8" s="43"/>
      <c r="D8" s="22">
        <v>0</v>
      </c>
      <c r="E8" s="44">
        <v>12</v>
      </c>
      <c r="F8" s="45">
        <f t="shared" ref="F8:F10" si="1">SUM(D8*E8)</f>
        <v>0</v>
      </c>
      <c r="G8" s="118"/>
    </row>
    <row r="9" spans="1:7" x14ac:dyDescent="0.35">
      <c r="A9" s="105" t="s">
        <v>14</v>
      </c>
      <c r="B9" s="106" t="s">
        <v>15</v>
      </c>
      <c r="C9" s="8"/>
      <c r="D9" s="21">
        <v>0</v>
      </c>
      <c r="E9" s="9">
        <v>12</v>
      </c>
      <c r="F9" s="45">
        <f t="shared" si="1"/>
        <v>0</v>
      </c>
      <c r="G9" s="117" t="s">
        <v>67</v>
      </c>
    </row>
    <row r="10" spans="1:7" x14ac:dyDescent="0.35">
      <c r="A10" s="105" t="s">
        <v>16</v>
      </c>
      <c r="B10" s="106" t="s">
        <v>17</v>
      </c>
      <c r="C10" s="8">
        <v>0.25</v>
      </c>
      <c r="D10" s="21">
        <v>0</v>
      </c>
      <c r="E10" s="9">
        <v>12</v>
      </c>
      <c r="F10" s="45">
        <f t="shared" si="1"/>
        <v>0</v>
      </c>
      <c r="G10" s="117" t="s">
        <v>68</v>
      </c>
    </row>
    <row r="11" spans="1:7" ht="32.5" customHeight="1" thickBot="1" x14ac:dyDescent="0.4">
      <c r="A11" s="107" t="s">
        <v>18</v>
      </c>
      <c r="B11" s="108" t="s">
        <v>19</v>
      </c>
      <c r="C11" s="36">
        <v>20</v>
      </c>
      <c r="D11" s="40">
        <v>0</v>
      </c>
      <c r="E11" s="35">
        <v>12</v>
      </c>
      <c r="F11" s="45">
        <f>SUM(C11*D11*E11)</f>
        <v>0</v>
      </c>
      <c r="G11" s="119" t="s">
        <v>69</v>
      </c>
    </row>
  </sheetData>
  <mergeCells count="1">
    <mergeCell ref="A2:G2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A97C-EF8D-4132-9A93-FE791B0333A8}">
  <dimension ref="A1:J49"/>
  <sheetViews>
    <sheetView workbookViewId="0">
      <selection activeCell="I17" sqref="I17"/>
    </sheetView>
  </sheetViews>
  <sheetFormatPr defaultColWidth="9.1796875" defaultRowHeight="14.5" x14ac:dyDescent="0.35"/>
  <cols>
    <col min="1" max="1" width="19.54296875" style="61" customWidth="1"/>
    <col min="2" max="2" width="50.81640625" style="61" customWidth="1"/>
    <col min="3" max="3" width="13.7265625" style="62" bestFit="1" customWidth="1"/>
    <col min="4" max="4" width="17.7265625" style="62" customWidth="1"/>
    <col min="5" max="5" width="4.54296875" style="61" customWidth="1"/>
    <col min="6" max="6" width="35.453125" style="61" customWidth="1"/>
    <col min="7" max="7" width="32.453125" style="61" customWidth="1"/>
    <col min="8" max="8" width="14.81640625" style="61" customWidth="1"/>
    <col min="9" max="9" width="9.1796875" style="61"/>
    <col min="10" max="10" width="17.54296875" style="61" customWidth="1"/>
    <col min="11" max="16384" width="9.1796875" style="61"/>
  </cols>
  <sheetData>
    <row r="1" spans="1:10" ht="15" thickBot="1" x14ac:dyDescent="0.4"/>
    <row r="2" spans="1:10" ht="15" thickBot="1" x14ac:dyDescent="0.4">
      <c r="A2" s="155" t="s">
        <v>70</v>
      </c>
      <c r="B2" s="156"/>
      <c r="C2" s="156"/>
      <c r="D2" s="157"/>
    </row>
    <row r="3" spans="1:10" ht="15" thickBot="1" x14ac:dyDescent="0.4"/>
    <row r="4" spans="1:10" ht="15" thickBot="1" x14ac:dyDescent="0.4">
      <c r="A4" s="158" t="s">
        <v>71</v>
      </c>
      <c r="B4" s="159"/>
      <c r="C4" s="159"/>
      <c r="D4" s="160"/>
      <c r="F4" s="161" t="s">
        <v>72</v>
      </c>
      <c r="G4" s="162"/>
      <c r="H4" s="162"/>
      <c r="I4" s="162"/>
      <c r="J4" s="163"/>
    </row>
    <row r="5" spans="1:10" ht="15" thickBot="1" x14ac:dyDescent="0.4">
      <c r="A5" s="164" t="s">
        <v>73</v>
      </c>
      <c r="B5" s="165"/>
      <c r="C5" s="63" t="s">
        <v>74</v>
      </c>
      <c r="D5" s="64" t="s">
        <v>75</v>
      </c>
      <c r="F5" s="166" t="s">
        <v>40</v>
      </c>
      <c r="G5" s="167"/>
      <c r="H5" s="65">
        <v>32000</v>
      </c>
      <c r="I5" s="65">
        <v>12</v>
      </c>
      <c r="J5" s="66">
        <f t="shared" ref="J5:J6" si="0">I5*H5</f>
        <v>384000</v>
      </c>
    </row>
    <row r="6" spans="1:10" ht="15.65" customHeight="1" x14ac:dyDescent="0.35">
      <c r="A6" s="152" t="s">
        <v>76</v>
      </c>
      <c r="B6" s="89" t="s">
        <v>77</v>
      </c>
      <c r="C6" s="67">
        <v>5000</v>
      </c>
      <c r="D6" s="68">
        <f>3*C6</f>
        <v>15000</v>
      </c>
      <c r="F6" s="145" t="s">
        <v>36</v>
      </c>
      <c r="G6" s="146"/>
      <c r="H6" s="69">
        <v>3000</v>
      </c>
      <c r="I6" s="69">
        <v>12</v>
      </c>
      <c r="J6" s="70">
        <f t="shared" si="0"/>
        <v>36000</v>
      </c>
    </row>
    <row r="7" spans="1:10" ht="15.65" customHeight="1" x14ac:dyDescent="0.35">
      <c r="A7" s="153"/>
      <c r="B7" s="90" t="s">
        <v>78</v>
      </c>
      <c r="C7" s="71">
        <v>5000</v>
      </c>
      <c r="D7" s="72">
        <f>3*C7</f>
        <v>15000</v>
      </c>
      <c r="F7" s="147" t="s">
        <v>48</v>
      </c>
      <c r="G7" s="148"/>
      <c r="H7" s="69">
        <v>30000</v>
      </c>
      <c r="I7" s="69">
        <v>3</v>
      </c>
      <c r="J7" s="70">
        <f>I7*H7</f>
        <v>90000</v>
      </c>
    </row>
    <row r="8" spans="1:10" ht="15.65" customHeight="1" x14ac:dyDescent="0.35">
      <c r="A8" s="153"/>
      <c r="B8" s="90" t="s">
        <v>79</v>
      </c>
      <c r="C8" s="71">
        <v>1500</v>
      </c>
      <c r="D8" s="72">
        <f>8*C8</f>
        <v>12000</v>
      </c>
      <c r="F8" s="147" t="s">
        <v>46</v>
      </c>
      <c r="G8" s="148"/>
      <c r="H8" s="69">
        <v>5000</v>
      </c>
      <c r="I8" s="69">
        <v>5</v>
      </c>
      <c r="J8" s="70">
        <f>I8*H8</f>
        <v>25000</v>
      </c>
    </row>
    <row r="9" spans="1:10" ht="15.65" customHeight="1" x14ac:dyDescent="0.35">
      <c r="A9" s="153"/>
      <c r="B9" s="90" t="s">
        <v>80</v>
      </c>
      <c r="C9" s="71">
        <v>8200</v>
      </c>
      <c r="D9" s="72">
        <v>8200</v>
      </c>
      <c r="F9" s="147" t="s">
        <v>38</v>
      </c>
      <c r="G9" s="148"/>
      <c r="H9" s="69">
        <v>2000</v>
      </c>
      <c r="I9" s="69">
        <v>12</v>
      </c>
      <c r="J9" s="70">
        <f>I9*H9</f>
        <v>24000</v>
      </c>
    </row>
    <row r="10" spans="1:10" ht="15.65" customHeight="1" x14ac:dyDescent="0.35">
      <c r="A10" s="153"/>
      <c r="B10" s="120" t="s">
        <v>81</v>
      </c>
      <c r="C10" s="71">
        <v>10000</v>
      </c>
      <c r="D10" s="72">
        <f>3*C10</f>
        <v>30000</v>
      </c>
      <c r="F10" s="145" t="s">
        <v>82</v>
      </c>
      <c r="G10" s="146"/>
      <c r="H10" s="69">
        <v>3500</v>
      </c>
      <c r="I10" s="69">
        <v>12</v>
      </c>
      <c r="J10" s="70">
        <f>I10*H10</f>
        <v>42000</v>
      </c>
    </row>
    <row r="11" spans="1:10" ht="18.75" customHeight="1" x14ac:dyDescent="0.35">
      <c r="A11" s="153"/>
      <c r="B11" s="90" t="s">
        <v>83</v>
      </c>
      <c r="C11" s="71">
        <f>500*14</f>
        <v>7000</v>
      </c>
      <c r="D11" s="72">
        <f>1*C11</f>
        <v>7000</v>
      </c>
      <c r="F11" s="147" t="s">
        <v>50</v>
      </c>
      <c r="G11" s="148"/>
      <c r="H11" s="69">
        <v>1500</v>
      </c>
      <c r="I11" s="69">
        <v>12</v>
      </c>
      <c r="J11" s="70">
        <f t="shared" ref="J11" si="1">I11*H11</f>
        <v>18000</v>
      </c>
    </row>
    <row r="12" spans="1:10" ht="15.65" customHeight="1" thickBot="1" x14ac:dyDescent="0.4">
      <c r="A12" s="153"/>
      <c r="B12" s="90" t="s">
        <v>84</v>
      </c>
      <c r="C12" s="71">
        <v>2000</v>
      </c>
      <c r="D12" s="72">
        <f>1*C12</f>
        <v>2000</v>
      </c>
      <c r="F12" s="149" t="s">
        <v>85</v>
      </c>
      <c r="G12" s="150"/>
      <c r="H12" s="73">
        <v>14000</v>
      </c>
      <c r="I12" s="73">
        <v>1</v>
      </c>
      <c r="J12" s="74">
        <f>I12*H12</f>
        <v>14000</v>
      </c>
    </row>
    <row r="13" spans="1:10" ht="15.65" customHeight="1" x14ac:dyDescent="0.35">
      <c r="A13" s="153"/>
      <c r="B13" s="90" t="s">
        <v>86</v>
      </c>
      <c r="C13" s="71">
        <v>3000</v>
      </c>
      <c r="D13" s="72">
        <v>3000</v>
      </c>
      <c r="F13" s="151"/>
      <c r="G13" s="151"/>
      <c r="H13" s="75"/>
      <c r="I13" s="75"/>
      <c r="J13" s="76"/>
    </row>
    <row r="14" spans="1:10" ht="15.65" customHeight="1" x14ac:dyDescent="0.35">
      <c r="A14" s="153"/>
      <c r="B14" s="91" t="s">
        <v>87</v>
      </c>
      <c r="C14" s="71">
        <v>1000</v>
      </c>
      <c r="D14" s="72">
        <f>C14*3</f>
        <v>3000</v>
      </c>
      <c r="F14" s="97"/>
      <c r="G14" s="98"/>
      <c r="H14" s="99"/>
    </row>
    <row r="15" spans="1:10" ht="15.65" customHeight="1" x14ac:dyDescent="0.35">
      <c r="A15" s="153"/>
      <c r="B15" s="90" t="s">
        <v>88</v>
      </c>
      <c r="C15" s="71">
        <v>2000</v>
      </c>
      <c r="D15" s="72">
        <v>4000</v>
      </c>
      <c r="F15" s="151"/>
      <c r="G15" s="151"/>
      <c r="H15" s="75"/>
      <c r="I15" s="75"/>
      <c r="J15" s="76"/>
    </row>
    <row r="16" spans="1:10" ht="15.65" customHeight="1" x14ac:dyDescent="0.35">
      <c r="A16" s="153"/>
      <c r="B16" s="90" t="s">
        <v>89</v>
      </c>
      <c r="C16" s="71">
        <v>2000</v>
      </c>
      <c r="D16" s="72">
        <v>2000</v>
      </c>
    </row>
    <row r="17" spans="1:8" ht="15.65" customHeight="1" x14ac:dyDescent="0.35">
      <c r="A17" s="153"/>
      <c r="B17" s="121" t="s">
        <v>90</v>
      </c>
      <c r="C17" s="71">
        <v>8000</v>
      </c>
      <c r="D17" s="72">
        <v>8000</v>
      </c>
    </row>
    <row r="18" spans="1:8" ht="15.65" customHeight="1" thickBot="1" x14ac:dyDescent="0.4">
      <c r="A18" s="154"/>
      <c r="B18" s="92" t="s">
        <v>91</v>
      </c>
      <c r="C18" s="78">
        <v>5000</v>
      </c>
      <c r="D18" s="79">
        <f>2*C18</f>
        <v>10000</v>
      </c>
      <c r="F18" s="97"/>
      <c r="G18" s="98"/>
      <c r="H18" s="99"/>
    </row>
    <row r="19" spans="1:8" ht="15.65" customHeight="1" x14ac:dyDescent="0.35">
      <c r="A19" s="136" t="s">
        <v>30</v>
      </c>
      <c r="B19" s="93" t="s">
        <v>92</v>
      </c>
      <c r="C19" s="67">
        <v>16000</v>
      </c>
      <c r="D19" s="68">
        <f>2*C19</f>
        <v>32000</v>
      </c>
    </row>
    <row r="20" spans="1:8" ht="15.65" customHeight="1" x14ac:dyDescent="0.35">
      <c r="A20" s="137"/>
      <c r="B20" s="100" t="s">
        <v>93</v>
      </c>
      <c r="C20" s="71">
        <v>19000</v>
      </c>
      <c r="D20" s="72">
        <v>19000</v>
      </c>
      <c r="F20" s="122"/>
      <c r="G20" s="122"/>
    </row>
    <row r="21" spans="1:8" x14ac:dyDescent="0.35">
      <c r="A21" s="137"/>
      <c r="B21" s="94" t="s">
        <v>94</v>
      </c>
      <c r="C21" s="71">
        <v>7300</v>
      </c>
      <c r="D21" s="72">
        <f>1*C21</f>
        <v>7300</v>
      </c>
      <c r="G21" s="122"/>
    </row>
    <row r="22" spans="1:8" x14ac:dyDescent="0.35">
      <c r="A22" s="137"/>
      <c r="B22" s="95" t="s">
        <v>95</v>
      </c>
      <c r="C22" s="71">
        <v>8000</v>
      </c>
      <c r="D22" s="72">
        <f>3*C22</f>
        <v>24000</v>
      </c>
      <c r="G22" s="122"/>
    </row>
    <row r="23" spans="1:8" ht="15.65" customHeight="1" x14ac:dyDescent="0.35">
      <c r="A23" s="137"/>
      <c r="B23" s="94" t="s">
        <v>96</v>
      </c>
      <c r="C23" s="71">
        <v>6900</v>
      </c>
      <c r="D23" s="72">
        <f>C23*3</f>
        <v>20700</v>
      </c>
      <c r="G23" s="122"/>
    </row>
    <row r="24" spans="1:8" ht="15.65" customHeight="1" x14ac:dyDescent="0.35">
      <c r="A24" s="137"/>
      <c r="B24" s="94" t="s">
        <v>97</v>
      </c>
      <c r="C24" s="71">
        <v>79000</v>
      </c>
      <c r="D24" s="72">
        <v>79000</v>
      </c>
      <c r="G24" s="123"/>
    </row>
    <row r="25" spans="1:8" ht="15.65" customHeight="1" thickBot="1" x14ac:dyDescent="0.4">
      <c r="A25" s="138"/>
      <c r="B25" s="96" t="s">
        <v>98</v>
      </c>
      <c r="C25" s="80">
        <v>5400</v>
      </c>
      <c r="D25" s="81">
        <v>16200</v>
      </c>
      <c r="G25" s="122"/>
    </row>
    <row r="26" spans="1:8" ht="15.65" customHeight="1" x14ac:dyDescent="0.35">
      <c r="A26" s="139" t="s">
        <v>28</v>
      </c>
      <c r="B26" s="93" t="s">
        <v>99</v>
      </c>
      <c r="C26" s="67">
        <v>50000</v>
      </c>
      <c r="D26" s="68">
        <f t="shared" ref="D26:D28" si="2">1*C26</f>
        <v>50000</v>
      </c>
      <c r="G26" s="122"/>
    </row>
    <row r="27" spans="1:8" ht="15.65" customHeight="1" x14ac:dyDescent="0.35">
      <c r="A27" s="140"/>
      <c r="B27" s="94" t="s">
        <v>100</v>
      </c>
      <c r="C27" s="71">
        <v>10000</v>
      </c>
      <c r="D27" s="72">
        <f t="shared" si="2"/>
        <v>10000</v>
      </c>
      <c r="G27" s="122"/>
    </row>
    <row r="28" spans="1:8" ht="15" customHeight="1" x14ac:dyDescent="0.35">
      <c r="A28" s="140"/>
      <c r="B28" s="101" t="s">
        <v>101</v>
      </c>
      <c r="C28" s="71">
        <v>80000</v>
      </c>
      <c r="D28" s="72">
        <f t="shared" si="2"/>
        <v>80000</v>
      </c>
      <c r="G28" s="122"/>
    </row>
    <row r="29" spans="1:8" ht="15.65" customHeight="1" x14ac:dyDescent="0.35">
      <c r="A29" s="140"/>
      <c r="B29" s="94" t="s">
        <v>102</v>
      </c>
      <c r="C29" s="71">
        <v>40000</v>
      </c>
      <c r="D29" s="72">
        <v>40000</v>
      </c>
    </row>
    <row r="30" spans="1:8" ht="15.65" customHeight="1" x14ac:dyDescent="0.35">
      <c r="A30" s="140"/>
      <c r="B30" s="94" t="s">
        <v>103</v>
      </c>
      <c r="C30" s="71">
        <v>7000</v>
      </c>
      <c r="D30" s="72">
        <v>7000</v>
      </c>
    </row>
    <row r="31" spans="1:8" ht="15.65" customHeight="1" x14ac:dyDescent="0.35">
      <c r="A31" s="140"/>
      <c r="B31" s="94" t="s">
        <v>104</v>
      </c>
      <c r="C31" s="71">
        <v>50000</v>
      </c>
      <c r="D31" s="72">
        <v>50000</v>
      </c>
    </row>
    <row r="32" spans="1:8" ht="15.65" customHeight="1" x14ac:dyDescent="0.35">
      <c r="A32" s="140"/>
      <c r="B32" s="94" t="s">
        <v>105</v>
      </c>
      <c r="C32" s="71">
        <v>10000</v>
      </c>
      <c r="D32" s="72">
        <v>10000</v>
      </c>
      <c r="F32" s="122"/>
      <c r="G32" s="122"/>
    </row>
    <row r="33" spans="1:9" ht="15.65" customHeight="1" x14ac:dyDescent="0.35">
      <c r="A33" s="140"/>
      <c r="B33" s="100" t="s">
        <v>106</v>
      </c>
      <c r="C33" s="71">
        <v>15000</v>
      </c>
      <c r="D33" s="72">
        <v>15000</v>
      </c>
      <c r="F33" s="122"/>
      <c r="G33" s="122"/>
    </row>
    <row r="34" spans="1:9" ht="15.65" customHeight="1" x14ac:dyDescent="0.35">
      <c r="A34" s="140"/>
      <c r="B34" s="100" t="s">
        <v>107</v>
      </c>
      <c r="C34" s="71">
        <v>12000</v>
      </c>
      <c r="D34" s="72">
        <v>12000</v>
      </c>
      <c r="F34" s="122"/>
      <c r="G34" s="122"/>
    </row>
    <row r="35" spans="1:9" ht="15.65" customHeight="1" x14ac:dyDescent="0.35">
      <c r="A35" s="140"/>
      <c r="B35" s="94" t="s">
        <v>108</v>
      </c>
      <c r="C35" s="71">
        <v>20000</v>
      </c>
      <c r="D35" s="72">
        <v>20000</v>
      </c>
      <c r="G35" s="122"/>
      <c r="I35" s="122"/>
    </row>
    <row r="36" spans="1:9" ht="15.65" customHeight="1" x14ac:dyDescent="0.35">
      <c r="A36" s="140"/>
      <c r="B36" s="94" t="s">
        <v>109</v>
      </c>
      <c r="C36" s="71">
        <v>1000</v>
      </c>
      <c r="D36" s="72">
        <v>1000</v>
      </c>
      <c r="G36" s="122"/>
      <c r="I36" s="122"/>
    </row>
    <row r="37" spans="1:9" ht="15.65" customHeight="1" thickBot="1" x14ac:dyDescent="0.4">
      <c r="A37" s="141"/>
      <c r="B37" s="124" t="s">
        <v>110</v>
      </c>
      <c r="C37" s="78">
        <v>40000</v>
      </c>
      <c r="D37" s="79">
        <v>40000</v>
      </c>
      <c r="G37" s="122"/>
      <c r="I37" s="122"/>
    </row>
    <row r="38" spans="1:9" ht="36" customHeight="1" thickBot="1" x14ac:dyDescent="0.4">
      <c r="A38" s="77" t="s">
        <v>32</v>
      </c>
      <c r="B38" s="88" t="s">
        <v>111</v>
      </c>
      <c r="C38" s="82">
        <v>20000</v>
      </c>
      <c r="D38" s="83">
        <v>20000</v>
      </c>
    </row>
    <row r="39" spans="1:9" ht="15.65" customHeight="1" thickBot="1" x14ac:dyDescent="0.4">
      <c r="A39" s="84"/>
      <c r="B39" s="85"/>
      <c r="C39" s="86"/>
      <c r="D39" s="86"/>
    </row>
    <row r="40" spans="1:9" ht="70.900000000000006" customHeight="1" thickBot="1" x14ac:dyDescent="0.4">
      <c r="B40" s="142" t="s">
        <v>112</v>
      </c>
      <c r="C40" s="143"/>
      <c r="D40" s="144"/>
    </row>
    <row r="41" spans="1:9" x14ac:dyDescent="0.35">
      <c r="B41" s="87"/>
      <c r="C41" s="87"/>
      <c r="D41" s="87"/>
    </row>
    <row r="43" spans="1:9" ht="75" customHeight="1" x14ac:dyDescent="0.35"/>
    <row r="44" spans="1:9" x14ac:dyDescent="0.35">
      <c r="B44" s="87"/>
      <c r="C44" s="87"/>
      <c r="D44" s="87"/>
    </row>
    <row r="45" spans="1:9" x14ac:dyDescent="0.35">
      <c r="B45" s="87"/>
      <c r="C45" s="87"/>
      <c r="D45" s="87"/>
    </row>
    <row r="46" spans="1:9" x14ac:dyDescent="0.35">
      <c r="B46" s="87"/>
      <c r="C46" s="87"/>
      <c r="D46" s="87"/>
    </row>
    <row r="47" spans="1:9" x14ac:dyDescent="0.35">
      <c r="B47" s="87"/>
      <c r="C47" s="87"/>
      <c r="D47" s="87"/>
    </row>
    <row r="48" spans="1:9" x14ac:dyDescent="0.35">
      <c r="B48" s="87"/>
      <c r="C48" s="87"/>
      <c r="D48" s="87"/>
    </row>
    <row r="49" spans="2:4" ht="13.15" customHeight="1" x14ac:dyDescent="0.35">
      <c r="B49" s="87"/>
      <c r="C49" s="87"/>
      <c r="D49" s="87"/>
    </row>
  </sheetData>
  <mergeCells count="18">
    <mergeCell ref="A2:D2"/>
    <mergeCell ref="A4:D4"/>
    <mergeCell ref="F4:J4"/>
    <mergeCell ref="A5:B5"/>
    <mergeCell ref="F5:G5"/>
    <mergeCell ref="A19:A25"/>
    <mergeCell ref="A26:A37"/>
    <mergeCell ref="B40:D40"/>
    <mergeCell ref="F10:G10"/>
    <mergeCell ref="F11:G11"/>
    <mergeCell ref="F12:G12"/>
    <mergeCell ref="F13:G13"/>
    <mergeCell ref="F15:G15"/>
    <mergeCell ref="A6:A18"/>
    <mergeCell ref="F6:G6"/>
    <mergeCell ref="F7:G7"/>
    <mergeCell ref="F8:G8"/>
    <mergeCell ref="F9:G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Soupis položek</vt:lpstr>
      <vt:lpstr>Detailní rozpis Mzdy</vt:lpstr>
      <vt:lpstr>Detailní rozpis Vybavení</vt:lpstr>
      <vt:lpstr>'Soupis položek'!Oblast_tisku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Hájková Martina Ing.</dc:creator>
  <cp:keywords/>
  <dc:description/>
  <cp:lastModifiedBy>Dimitrovová Kateřina, Mgr.</cp:lastModifiedBy>
  <cp:revision/>
  <dcterms:created xsi:type="dcterms:W3CDTF">2019-04-11T07:42:13Z</dcterms:created>
  <dcterms:modified xsi:type="dcterms:W3CDTF">2026-08-30T14:45:08Z</dcterms:modified>
  <cp:category/>
  <cp:contentStatus/>
</cp:coreProperties>
</file>