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as.kovarik\AppData\Local\Microsoft\Windows\INetCache\Content.Outlook\7O8LBMIK\"/>
    </mc:Choice>
  </mc:AlternateContent>
  <xr:revisionPtr revIDLastSave="0" documentId="13_ncr:1_{6D0325C1-BB77-4C9A-8616-4FA4C29F828A}" xr6:coauthVersionLast="47" xr6:coauthVersionMax="47" xr10:uidLastSave="{00000000-0000-0000-0000-000000000000}"/>
  <bookViews>
    <workbookView xWindow="-103" yWindow="-103" windowWidth="33120" windowHeight="18000" xr2:uid="{B4BE1220-0B39-4C71-8AEF-027EBB519689}"/>
  </bookViews>
  <sheets>
    <sheet name="Základní údaje" sheetId="1" r:id="rId1"/>
    <sheet name="List1" sheetId="18" state="hidden" r:id="rId2"/>
    <sheet name="Uchazeč" sheetId="17" r:id="rId3"/>
    <sheet name="Finance - uchazeč" sheetId="7" r:id="rId4"/>
    <sheet name="Spoluuchazeči" sheetId="16" r:id="rId5"/>
    <sheet name="List2" sheetId="19" state="hidden" r:id="rId6"/>
    <sheet name="Finance - spoluuchazeči" sheetId="8" r:id="rId7"/>
    <sheet name="Celkové náklady" sheetId="10" r:id="rId8"/>
    <sheet name="Panel" sheetId="11" state="hidden" r:id="rId9"/>
    <sheet name="OECD" sheetId="12" state="hidden" r:id="rId10"/>
    <sheet name="Dílčí cíle" sheetId="13" state="hidden" r:id="rId11"/>
    <sheet name="Typ organizace" sheetId="14" state="hidden" r:id="rId12"/>
    <sheet name="Druh organizace" sheetId="15" state="hidden" r:id="rId13"/>
  </sheets>
  <definedNames>
    <definedName name="FP_DU">#REF!</definedName>
    <definedName name="FP_HÚ">#REF!</definedName>
    <definedName name="míra_podpory">#REF!</definedName>
    <definedName name="_xlnm.Print_Area" localSheetId="7">'Celkové náklady'!$A$1:$H$13</definedName>
    <definedName name="_xlnm.Print_Area" localSheetId="6">'Finance - spoluuchazeči'!#REF!</definedName>
    <definedName name="_xlnm.Print_Area" localSheetId="3">'Finance - uchazeč'!$A$1:$H$53</definedName>
    <definedName name="_xlnm.Print_Area" localSheetId="0">'Základní údaje'!$A$1:$C$21</definedName>
    <definedName name="Panel" localSheetId="8">'Základní údaje'!#REF!</definedName>
    <definedName name="pozadovana_mira_podpory">#REF!</definedName>
    <definedName name="pravni_forma">#REF!</definedName>
    <definedName name="Vyberte" localSheetId="8">Panel!$A$1:$A$10</definedName>
    <definedName name="VYSLEDK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54" i="8" l="1"/>
  <c r="H700" i="8"/>
  <c r="H646" i="8"/>
  <c r="H592" i="8"/>
  <c r="H538" i="8"/>
  <c r="H484" i="8"/>
  <c r="H430" i="8"/>
  <c r="H376" i="8"/>
  <c r="H322" i="8"/>
  <c r="H268" i="8"/>
  <c r="H214" i="8"/>
  <c r="H160" i="8"/>
  <c r="H106" i="8"/>
  <c r="H48" i="7"/>
  <c r="C28" i="10"/>
  <c r="H28" i="10" s="1"/>
  <c r="D28" i="10"/>
  <c r="E28" i="10"/>
  <c r="F28" i="10"/>
  <c r="G28" i="10"/>
  <c r="C29" i="10"/>
  <c r="D29" i="10"/>
  <c r="E29" i="10"/>
  <c r="F29" i="10"/>
  <c r="G29" i="10"/>
  <c r="C30" i="10"/>
  <c r="D30" i="10"/>
  <c r="H30" i="10" s="1"/>
  <c r="E30" i="10"/>
  <c r="F30" i="10"/>
  <c r="G30" i="10"/>
  <c r="D27" i="10"/>
  <c r="E27" i="10"/>
  <c r="F27" i="10"/>
  <c r="G27" i="10"/>
  <c r="C27" i="10"/>
  <c r="H427" i="8"/>
  <c r="H428" i="8"/>
  <c r="H429" i="8"/>
  <c r="H426" i="8"/>
  <c r="H481" i="8"/>
  <c r="H482" i="8"/>
  <c r="H483" i="8"/>
  <c r="H480" i="8"/>
  <c r="H535" i="8"/>
  <c r="H536" i="8"/>
  <c r="H537" i="8"/>
  <c r="H534" i="8"/>
  <c r="H589" i="8"/>
  <c r="H590" i="8"/>
  <c r="H591" i="8"/>
  <c r="H588" i="8"/>
  <c r="H643" i="8"/>
  <c r="H644" i="8"/>
  <c r="H645" i="8"/>
  <c r="H642" i="8"/>
  <c r="H697" i="8"/>
  <c r="H698" i="8"/>
  <c r="H699" i="8"/>
  <c r="H696" i="8"/>
  <c r="H751" i="8"/>
  <c r="H752" i="8"/>
  <c r="H753" i="8"/>
  <c r="H750" i="8"/>
  <c r="H373" i="8"/>
  <c r="H374" i="8"/>
  <c r="H375" i="8"/>
  <c r="H372" i="8"/>
  <c r="H319" i="8"/>
  <c r="H320" i="8"/>
  <c r="H321" i="8"/>
  <c r="H318" i="8"/>
  <c r="H265" i="8"/>
  <c r="H266" i="8"/>
  <c r="H267" i="8"/>
  <c r="H264" i="8"/>
  <c r="H211" i="8"/>
  <c r="H212" i="8"/>
  <c r="H213" i="8"/>
  <c r="H210" i="8"/>
  <c r="H157" i="8"/>
  <c r="H158" i="8"/>
  <c r="H159" i="8"/>
  <c r="H156" i="8"/>
  <c r="H103" i="8"/>
  <c r="H104" i="8"/>
  <c r="H105" i="8"/>
  <c r="H102" i="8"/>
  <c r="H48" i="8"/>
  <c r="H49" i="8"/>
  <c r="H50" i="8"/>
  <c r="H51" i="8"/>
  <c r="B6" i="1"/>
  <c r="H724" i="8"/>
  <c r="H670" i="8"/>
  <c r="K47" i="10" s="1"/>
  <c r="H616" i="8"/>
  <c r="H562" i="8"/>
  <c r="H508" i="8"/>
  <c r="H454" i="8"/>
  <c r="H400" i="8"/>
  <c r="H346" i="8"/>
  <c r="H292" i="8"/>
  <c r="H238" i="8"/>
  <c r="E169" i="8"/>
  <c r="G169" i="8"/>
  <c r="D170" i="8"/>
  <c r="E170" i="8"/>
  <c r="G170" i="8"/>
  <c r="F171" i="8"/>
  <c r="H9" i="8"/>
  <c r="C172" i="8"/>
  <c r="F172" i="8"/>
  <c r="G172" i="8"/>
  <c r="K43" i="10"/>
  <c r="N27" i="10"/>
  <c r="N24" i="10"/>
  <c r="N23" i="10"/>
  <c r="N22" i="10"/>
  <c r="N21" i="10"/>
  <c r="N20" i="10"/>
  <c r="C170" i="8"/>
  <c r="C171" i="8"/>
  <c r="D171" i="8"/>
  <c r="E171" i="8"/>
  <c r="D172" i="8"/>
  <c r="E172" i="8"/>
  <c r="C169" i="8"/>
  <c r="C20" i="1"/>
  <c r="C21" i="1"/>
  <c r="C19" i="1"/>
  <c r="C16" i="1"/>
  <c r="C17" i="1"/>
  <c r="C15" i="1"/>
  <c r="B37" i="8"/>
  <c r="B739" i="8"/>
  <c r="C739" i="8"/>
  <c r="D739" i="8"/>
  <c r="E739" i="8"/>
  <c r="B740" i="8"/>
  <c r="C740" i="8"/>
  <c r="D740" i="8"/>
  <c r="E740" i="8"/>
  <c r="B741" i="8"/>
  <c r="C741" i="8"/>
  <c r="D741" i="8"/>
  <c r="E741" i="8"/>
  <c r="B742" i="8"/>
  <c r="C742" i="8"/>
  <c r="D742" i="8"/>
  <c r="E742" i="8"/>
  <c r="E738" i="8"/>
  <c r="D738" i="8"/>
  <c r="C738" i="8"/>
  <c r="C743" i="8" s="1"/>
  <c r="B738" i="8"/>
  <c r="B685" i="8"/>
  <c r="C685" i="8"/>
  <c r="D685" i="8"/>
  <c r="E685" i="8"/>
  <c r="B686" i="8"/>
  <c r="C686" i="8"/>
  <c r="D686" i="8"/>
  <c r="E686" i="8"/>
  <c r="B687" i="8"/>
  <c r="C687" i="8"/>
  <c r="D687" i="8"/>
  <c r="E687" i="8"/>
  <c r="B688" i="8"/>
  <c r="C688" i="8"/>
  <c r="D688" i="8"/>
  <c r="E688" i="8"/>
  <c r="E684" i="8"/>
  <c r="D684" i="8"/>
  <c r="C684" i="8"/>
  <c r="B684" i="8"/>
  <c r="B631" i="8"/>
  <c r="C631" i="8"/>
  <c r="D631" i="8"/>
  <c r="E631" i="8"/>
  <c r="B632" i="8"/>
  <c r="C632" i="8"/>
  <c r="D632" i="8"/>
  <c r="E632" i="8"/>
  <c r="B633" i="8"/>
  <c r="C633" i="8"/>
  <c r="D633" i="8"/>
  <c r="E633" i="8"/>
  <c r="B634" i="8"/>
  <c r="C634" i="8"/>
  <c r="D634" i="8"/>
  <c r="E634" i="8"/>
  <c r="E630" i="8"/>
  <c r="E635" i="8" s="1"/>
  <c r="D630" i="8"/>
  <c r="D635" i="8" s="1"/>
  <c r="C630" i="8"/>
  <c r="C635" i="8" s="1"/>
  <c r="B630" i="8"/>
  <c r="B577" i="8"/>
  <c r="C577" i="8"/>
  <c r="D577" i="8"/>
  <c r="E577" i="8"/>
  <c r="B578" i="8"/>
  <c r="C578" i="8"/>
  <c r="D578" i="8"/>
  <c r="E578" i="8"/>
  <c r="B579" i="8"/>
  <c r="C579" i="8"/>
  <c r="D579" i="8"/>
  <c r="E579" i="8"/>
  <c r="B580" i="8"/>
  <c r="C580" i="8"/>
  <c r="D580" i="8"/>
  <c r="E580" i="8"/>
  <c r="E576" i="8"/>
  <c r="D576" i="8"/>
  <c r="C576" i="8"/>
  <c r="B576" i="8"/>
  <c r="B581" i="8" s="1"/>
  <c r="B523" i="8"/>
  <c r="C523" i="8"/>
  <c r="D523" i="8"/>
  <c r="E523" i="8"/>
  <c r="B524" i="8"/>
  <c r="C524" i="8"/>
  <c r="D524" i="8"/>
  <c r="E524" i="8"/>
  <c r="B525" i="8"/>
  <c r="C525" i="8"/>
  <c r="D525" i="8"/>
  <c r="E525" i="8"/>
  <c r="B526" i="8"/>
  <c r="C526" i="8"/>
  <c r="D526" i="8"/>
  <c r="E526" i="8"/>
  <c r="E522" i="8"/>
  <c r="D522" i="8"/>
  <c r="C522" i="8"/>
  <c r="B522" i="8"/>
  <c r="B469" i="8"/>
  <c r="C469" i="8"/>
  <c r="D469" i="8"/>
  <c r="E469" i="8"/>
  <c r="B470" i="8"/>
  <c r="C470" i="8"/>
  <c r="D470" i="8"/>
  <c r="E470" i="8"/>
  <c r="B471" i="8"/>
  <c r="C471" i="8"/>
  <c r="D471" i="8"/>
  <c r="E471" i="8"/>
  <c r="B472" i="8"/>
  <c r="C472" i="8"/>
  <c r="D472" i="8"/>
  <c r="E472" i="8"/>
  <c r="E468" i="8"/>
  <c r="D468" i="8"/>
  <c r="C468" i="8"/>
  <c r="C473" i="8" s="1"/>
  <c r="B468" i="8"/>
  <c r="B415" i="8"/>
  <c r="C415" i="8"/>
  <c r="D415" i="8"/>
  <c r="E415" i="8"/>
  <c r="B416" i="8"/>
  <c r="C416" i="8"/>
  <c r="D416" i="8"/>
  <c r="E416" i="8"/>
  <c r="B417" i="8"/>
  <c r="C417" i="8"/>
  <c r="D417" i="8"/>
  <c r="E417" i="8"/>
  <c r="B418" i="8"/>
  <c r="C418" i="8"/>
  <c r="D418" i="8"/>
  <c r="E418" i="8"/>
  <c r="E414" i="8"/>
  <c r="D414" i="8"/>
  <c r="C414" i="8"/>
  <c r="B414" i="8"/>
  <c r="B361" i="8"/>
  <c r="C361" i="8"/>
  <c r="D361" i="8"/>
  <c r="E361" i="8"/>
  <c r="B362" i="8"/>
  <c r="C362" i="8"/>
  <c r="D362" i="8"/>
  <c r="E362" i="8"/>
  <c r="B363" i="8"/>
  <c r="C363" i="8"/>
  <c r="D363" i="8"/>
  <c r="E363" i="8"/>
  <c r="B364" i="8"/>
  <c r="C364" i="8"/>
  <c r="D364" i="8"/>
  <c r="E364" i="8"/>
  <c r="E360" i="8"/>
  <c r="E365" i="8" s="1"/>
  <c r="D360" i="8"/>
  <c r="C360" i="8"/>
  <c r="B360" i="8"/>
  <c r="B307" i="8"/>
  <c r="C307" i="8"/>
  <c r="D307" i="8"/>
  <c r="E307" i="8"/>
  <c r="B308" i="8"/>
  <c r="C308" i="8"/>
  <c r="D308" i="8"/>
  <c r="E308" i="8"/>
  <c r="B309" i="8"/>
  <c r="C309" i="8"/>
  <c r="D309" i="8"/>
  <c r="E309" i="8"/>
  <c r="B310" i="8"/>
  <c r="C310" i="8"/>
  <c r="D310" i="8"/>
  <c r="E310" i="8"/>
  <c r="E306" i="8"/>
  <c r="E311" i="8" s="1"/>
  <c r="D306" i="8"/>
  <c r="D311" i="8" s="1"/>
  <c r="C306" i="8"/>
  <c r="C311" i="8" s="1"/>
  <c r="B306" i="8"/>
  <c r="B311" i="8" s="1"/>
  <c r="B253" i="8"/>
  <c r="C253" i="8"/>
  <c r="D253" i="8"/>
  <c r="D257" i="8" s="1"/>
  <c r="E253" i="8"/>
  <c r="B254" i="8"/>
  <c r="C254" i="8"/>
  <c r="D254" i="8"/>
  <c r="E254" i="8"/>
  <c r="B255" i="8"/>
  <c r="C255" i="8"/>
  <c r="D255" i="8"/>
  <c r="E255" i="8"/>
  <c r="B256" i="8"/>
  <c r="C256" i="8"/>
  <c r="D256" i="8"/>
  <c r="E256" i="8"/>
  <c r="B252" i="8"/>
  <c r="C252" i="8"/>
  <c r="D252" i="8"/>
  <c r="E252" i="8"/>
  <c r="B199" i="8"/>
  <c r="C199" i="8"/>
  <c r="D199" i="8"/>
  <c r="E199" i="8"/>
  <c r="B200" i="8"/>
  <c r="C200" i="8"/>
  <c r="D200" i="8"/>
  <c r="E200" i="8"/>
  <c r="B201" i="8"/>
  <c r="C201" i="8"/>
  <c r="D201" i="8"/>
  <c r="E201" i="8"/>
  <c r="B202" i="8"/>
  <c r="C202" i="8"/>
  <c r="D202" i="8"/>
  <c r="E202" i="8"/>
  <c r="E198" i="8"/>
  <c r="D198" i="8"/>
  <c r="C198" i="8"/>
  <c r="B198" i="8"/>
  <c r="B145" i="8"/>
  <c r="C145" i="8"/>
  <c r="D145" i="8"/>
  <c r="D149" i="8" s="1"/>
  <c r="E145" i="8"/>
  <c r="B146" i="8"/>
  <c r="C146" i="8"/>
  <c r="D146" i="8"/>
  <c r="E146" i="8"/>
  <c r="B147" i="8"/>
  <c r="C147" i="8"/>
  <c r="D147" i="8"/>
  <c r="E147" i="8"/>
  <c r="B148" i="8"/>
  <c r="C148" i="8"/>
  <c r="D148" i="8"/>
  <c r="E148" i="8"/>
  <c r="E144" i="8"/>
  <c r="D144" i="8"/>
  <c r="C144" i="8"/>
  <c r="B144" i="8"/>
  <c r="B91" i="8"/>
  <c r="C91" i="8"/>
  <c r="D91" i="8"/>
  <c r="E91" i="8"/>
  <c r="B92" i="8"/>
  <c r="C92" i="8"/>
  <c r="D92" i="8"/>
  <c r="E92" i="8"/>
  <c r="B93" i="8"/>
  <c r="C93" i="8"/>
  <c r="D93" i="8"/>
  <c r="E93" i="8"/>
  <c r="B94" i="8"/>
  <c r="C94" i="8"/>
  <c r="D94" i="8"/>
  <c r="E94" i="8"/>
  <c r="E90" i="8"/>
  <c r="D90" i="8"/>
  <c r="C90" i="8"/>
  <c r="B90" i="8"/>
  <c r="E743" i="8"/>
  <c r="G723" i="8"/>
  <c r="G722" i="8"/>
  <c r="G721" i="8"/>
  <c r="G720" i="8"/>
  <c r="G713" i="8"/>
  <c r="F713" i="8"/>
  <c r="E713" i="8"/>
  <c r="D713" i="8"/>
  <c r="C713" i="8"/>
  <c r="H712" i="8"/>
  <c r="H711" i="8"/>
  <c r="H710" i="8"/>
  <c r="H709" i="8"/>
  <c r="E689" i="8"/>
  <c r="D689" i="8"/>
  <c r="C689" i="8"/>
  <c r="G669" i="8"/>
  <c r="G668" i="8"/>
  <c r="G667" i="8"/>
  <c r="G666" i="8"/>
  <c r="G659" i="8"/>
  <c r="F659" i="8"/>
  <c r="E659" i="8"/>
  <c r="D659" i="8"/>
  <c r="C659" i="8"/>
  <c r="H658" i="8"/>
  <c r="H657" i="8"/>
  <c r="H656" i="8"/>
  <c r="H655" i="8"/>
  <c r="B635" i="8"/>
  <c r="G615" i="8"/>
  <c r="G614" i="8"/>
  <c r="G613" i="8"/>
  <c r="G612" i="8"/>
  <c r="K46" i="10" s="1"/>
  <c r="G605" i="8"/>
  <c r="F605" i="8"/>
  <c r="E605" i="8"/>
  <c r="D605" i="8"/>
  <c r="C605" i="8"/>
  <c r="H604" i="8"/>
  <c r="H603" i="8"/>
  <c r="H602" i="8"/>
  <c r="H601" i="8"/>
  <c r="E581" i="8"/>
  <c r="D581" i="8"/>
  <c r="G561" i="8"/>
  <c r="G560" i="8"/>
  <c r="G559" i="8"/>
  <c r="G558" i="8"/>
  <c r="G551" i="8"/>
  <c r="F551" i="8"/>
  <c r="E551" i="8"/>
  <c r="D551" i="8"/>
  <c r="C551" i="8"/>
  <c r="H550" i="8"/>
  <c r="H549" i="8"/>
  <c r="H548" i="8"/>
  <c r="H547" i="8"/>
  <c r="E527" i="8"/>
  <c r="D527" i="8"/>
  <c r="C527" i="8"/>
  <c r="B527" i="8"/>
  <c r="G507" i="8"/>
  <c r="K44" i="10" s="1"/>
  <c r="G506" i="8"/>
  <c r="G505" i="8"/>
  <c r="G504" i="8"/>
  <c r="G497" i="8"/>
  <c r="F497" i="8"/>
  <c r="E497" i="8"/>
  <c r="D497" i="8"/>
  <c r="C497" i="8"/>
  <c r="H496" i="8"/>
  <c r="H495" i="8"/>
  <c r="H494" i="8"/>
  <c r="H493" i="8"/>
  <c r="D473" i="8"/>
  <c r="G453" i="8"/>
  <c r="G452" i="8"/>
  <c r="G451" i="8"/>
  <c r="G450" i="8"/>
  <c r="G443" i="8"/>
  <c r="F443" i="8"/>
  <c r="E443" i="8"/>
  <c r="D443" i="8"/>
  <c r="C443" i="8"/>
  <c r="H442" i="8"/>
  <c r="H441" i="8"/>
  <c r="H440" i="8"/>
  <c r="H439" i="8"/>
  <c r="E419" i="8"/>
  <c r="D419" i="8"/>
  <c r="B419" i="8"/>
  <c r="G399" i="8"/>
  <c r="K42" i="10" s="1"/>
  <c r="G398" i="8"/>
  <c r="G397" i="8"/>
  <c r="G396" i="8"/>
  <c r="G389" i="8"/>
  <c r="F389" i="8"/>
  <c r="E389" i="8"/>
  <c r="D389" i="8"/>
  <c r="C389" i="8"/>
  <c r="H388" i="8"/>
  <c r="H387" i="8"/>
  <c r="H386" i="8"/>
  <c r="H385" i="8"/>
  <c r="D365" i="8"/>
  <c r="B365" i="8"/>
  <c r="G345" i="8"/>
  <c r="G344" i="8"/>
  <c r="G343" i="8"/>
  <c r="G342" i="8"/>
  <c r="K41" i="10" s="1"/>
  <c r="G335" i="8"/>
  <c r="F335" i="8"/>
  <c r="E335" i="8"/>
  <c r="D335" i="8"/>
  <c r="C335" i="8"/>
  <c r="H334" i="8"/>
  <c r="H333" i="8"/>
  <c r="H332" i="8"/>
  <c r="H331" i="8"/>
  <c r="G291" i="8"/>
  <c r="G290" i="8"/>
  <c r="G289" i="8"/>
  <c r="G288" i="8"/>
  <c r="K40" i="10" s="1"/>
  <c r="G281" i="8"/>
  <c r="F281" i="8"/>
  <c r="E281" i="8"/>
  <c r="D281" i="8"/>
  <c r="C281" i="8"/>
  <c r="H280" i="8"/>
  <c r="H279" i="8"/>
  <c r="H278" i="8"/>
  <c r="H277" i="8"/>
  <c r="E257" i="8"/>
  <c r="G237" i="8"/>
  <c r="G236" i="8"/>
  <c r="G235" i="8"/>
  <c r="G234" i="8"/>
  <c r="G183" i="8"/>
  <c r="G182" i="8"/>
  <c r="G181" i="8"/>
  <c r="G180" i="8"/>
  <c r="E149" i="8"/>
  <c r="G129" i="8"/>
  <c r="G128" i="8"/>
  <c r="G127" i="8"/>
  <c r="G126" i="8"/>
  <c r="G75" i="8"/>
  <c r="G74" i="8"/>
  <c r="G73" i="8"/>
  <c r="G72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E36" i="8"/>
  <c r="D36" i="8"/>
  <c r="C36" i="8"/>
  <c r="B36" i="8"/>
  <c r="G21" i="8"/>
  <c r="G20" i="8"/>
  <c r="G19" i="8"/>
  <c r="G18" i="8"/>
  <c r="B37" i="7"/>
  <c r="B38" i="7"/>
  <c r="B39" i="7"/>
  <c r="B40" i="7"/>
  <c r="B17" i="10"/>
  <c r="B18" i="10"/>
  <c r="B19" i="10"/>
  <c r="B20" i="10"/>
  <c r="B16" i="10"/>
  <c r="G19" i="7"/>
  <c r="G20" i="7"/>
  <c r="G21" i="7"/>
  <c r="G18" i="7"/>
  <c r="C37" i="7"/>
  <c r="D37" i="7"/>
  <c r="E37" i="7"/>
  <c r="C38" i="7"/>
  <c r="D38" i="7"/>
  <c r="E38" i="7"/>
  <c r="C39" i="7"/>
  <c r="D39" i="7"/>
  <c r="E39" i="7"/>
  <c r="C40" i="7"/>
  <c r="D40" i="7"/>
  <c r="E40" i="7"/>
  <c r="E36" i="7"/>
  <c r="D36" i="7"/>
  <c r="C36" i="7"/>
  <c r="B36" i="7"/>
  <c r="H7" i="7"/>
  <c r="H8" i="7"/>
  <c r="H9" i="7"/>
  <c r="H10" i="7"/>
  <c r="F11" i="7"/>
  <c r="G11" i="7"/>
  <c r="H27" i="10" l="1"/>
  <c r="H29" i="10"/>
  <c r="N8" i="10"/>
  <c r="F9" i="10"/>
  <c r="H10" i="8"/>
  <c r="D7" i="10"/>
  <c r="D11" i="8"/>
  <c r="F8" i="10"/>
  <c r="D169" i="8"/>
  <c r="D6" i="10" s="1"/>
  <c r="G11" i="8"/>
  <c r="C173" i="8"/>
  <c r="C203" i="8"/>
  <c r="D743" i="8"/>
  <c r="B743" i="8"/>
  <c r="E119" i="8"/>
  <c r="G171" i="8"/>
  <c r="G173" i="8" s="1"/>
  <c r="F170" i="8"/>
  <c r="H170" i="8" s="1"/>
  <c r="D227" i="8"/>
  <c r="F11" i="8"/>
  <c r="C119" i="8"/>
  <c r="H116" i="8"/>
  <c r="G227" i="8"/>
  <c r="E11" i="8"/>
  <c r="G119" i="8"/>
  <c r="H224" i="8"/>
  <c r="C11" i="8"/>
  <c r="F169" i="8"/>
  <c r="F6" i="10" s="1"/>
  <c r="F227" i="8"/>
  <c r="E9" i="10"/>
  <c r="D65" i="8"/>
  <c r="C7" i="10"/>
  <c r="D119" i="8"/>
  <c r="E173" i="8"/>
  <c r="H172" i="8"/>
  <c r="H118" i="8"/>
  <c r="C227" i="8"/>
  <c r="E227" i="8"/>
  <c r="E7" i="10"/>
  <c r="C581" i="8"/>
  <c r="D95" i="8"/>
  <c r="B257" i="8"/>
  <c r="H225" i="8"/>
  <c r="H226" i="8"/>
  <c r="E6" i="10"/>
  <c r="H223" i="8"/>
  <c r="G9" i="10"/>
  <c r="E8" i="10"/>
  <c r="B149" i="8"/>
  <c r="C149" i="8"/>
  <c r="D9" i="10"/>
  <c r="C8" i="10"/>
  <c r="E65" i="8"/>
  <c r="C6" i="10"/>
  <c r="B41" i="8"/>
  <c r="H8" i="8"/>
  <c r="H7" i="8"/>
  <c r="D203" i="8"/>
  <c r="E203" i="8"/>
  <c r="B203" i="8"/>
  <c r="D41" i="8"/>
  <c r="E41" i="8"/>
  <c r="K45" i="10"/>
  <c r="E473" i="8"/>
  <c r="B473" i="8"/>
  <c r="B689" i="8"/>
  <c r="E95" i="8"/>
  <c r="C41" i="8"/>
  <c r="C365" i="8"/>
  <c r="C257" i="8"/>
  <c r="B95" i="8"/>
  <c r="C419" i="8"/>
  <c r="C95" i="8"/>
  <c r="H713" i="8"/>
  <c r="K48" i="10" s="1"/>
  <c r="H659" i="8"/>
  <c r="H605" i="8"/>
  <c r="H551" i="8"/>
  <c r="H497" i="8"/>
  <c r="H443" i="8"/>
  <c r="H389" i="8"/>
  <c r="H335" i="8"/>
  <c r="H281" i="8"/>
  <c r="H61" i="8" l="1"/>
  <c r="H171" i="8"/>
  <c r="H64" i="8"/>
  <c r="H117" i="8"/>
  <c r="H63" i="8"/>
  <c r="H11" i="8"/>
  <c r="H22" i="8" s="1"/>
  <c r="K35" i="10" s="1"/>
  <c r="D8" i="10"/>
  <c r="G8" i="10"/>
  <c r="H8" i="10" s="1"/>
  <c r="H169" i="8"/>
  <c r="H115" i="8"/>
  <c r="G6" i="10"/>
  <c r="D173" i="8"/>
  <c r="C9" i="10"/>
  <c r="H9" i="10" s="1"/>
  <c r="F173" i="8"/>
  <c r="F7" i="10"/>
  <c r="H62" i="8"/>
  <c r="H227" i="8"/>
  <c r="K39" i="10" s="1"/>
  <c r="F65" i="8"/>
  <c r="G65" i="8"/>
  <c r="F119" i="8"/>
  <c r="H119" i="8" s="1"/>
  <c r="G7" i="10"/>
  <c r="C65" i="8"/>
  <c r="H6" i="10"/>
  <c r="B733" i="8"/>
  <c r="B679" i="8"/>
  <c r="B625" i="8"/>
  <c r="B571" i="8"/>
  <c r="B517" i="8"/>
  <c r="B463" i="8"/>
  <c r="B409" i="8"/>
  <c r="B355" i="8"/>
  <c r="B301" i="8"/>
  <c r="B247" i="8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E11" i="7"/>
  <c r="D11" i="7"/>
  <c r="H49" i="7"/>
  <c r="H50" i="7"/>
  <c r="H51" i="7"/>
  <c r="B31" i="8" l="1"/>
  <c r="C42" i="8" s="1"/>
  <c r="H173" i="8"/>
  <c r="B193" i="8" s="1"/>
  <c r="D204" i="8" s="1"/>
  <c r="G10" i="10"/>
  <c r="H65" i="8"/>
  <c r="H76" i="8" s="1"/>
  <c r="K36" i="10" s="1"/>
  <c r="H130" i="8"/>
  <c r="K37" i="10" s="1"/>
  <c r="B139" i="8"/>
  <c r="E150" i="8" s="1"/>
  <c r="H7" i="10"/>
  <c r="L11" i="10" s="1"/>
  <c r="B744" i="8"/>
  <c r="C744" i="8"/>
  <c r="D744" i="8"/>
  <c r="E744" i="8"/>
  <c r="B690" i="8"/>
  <c r="C690" i="8"/>
  <c r="E690" i="8"/>
  <c r="D690" i="8"/>
  <c r="B636" i="8"/>
  <c r="C636" i="8"/>
  <c r="D636" i="8"/>
  <c r="E636" i="8"/>
  <c r="B582" i="8"/>
  <c r="C582" i="8"/>
  <c r="D582" i="8"/>
  <c r="E582" i="8"/>
  <c r="B528" i="8"/>
  <c r="D528" i="8"/>
  <c r="C528" i="8"/>
  <c r="E528" i="8"/>
  <c r="B474" i="8"/>
  <c r="C474" i="8"/>
  <c r="D474" i="8"/>
  <c r="E474" i="8"/>
  <c r="D420" i="8"/>
  <c r="C420" i="8"/>
  <c r="B420" i="8"/>
  <c r="E420" i="8"/>
  <c r="B366" i="8"/>
  <c r="E366" i="8"/>
  <c r="D366" i="8"/>
  <c r="C366" i="8"/>
  <c r="E312" i="8"/>
  <c r="B312" i="8"/>
  <c r="C312" i="8"/>
  <c r="D312" i="8"/>
  <c r="B258" i="8"/>
  <c r="C258" i="8"/>
  <c r="D258" i="8"/>
  <c r="E258" i="8"/>
  <c r="F10" i="10"/>
  <c r="C10" i="10"/>
  <c r="D10" i="10"/>
  <c r="E10" i="10"/>
  <c r="C11" i="7"/>
  <c r="H11" i="7" s="1"/>
  <c r="H22" i="7" s="1"/>
  <c r="K32" i="10" s="1"/>
  <c r="B41" i="7"/>
  <c r="C41" i="7"/>
  <c r="E41" i="7"/>
  <c r="D41" i="7"/>
  <c r="B42" i="8" l="1"/>
  <c r="C150" i="8"/>
  <c r="E42" i="8"/>
  <c r="H184" i="8"/>
  <c r="K38" i="10" s="1"/>
  <c r="D42" i="8"/>
  <c r="B204" i="8"/>
  <c r="B150" i="8"/>
  <c r="D150" i="8"/>
  <c r="G120" i="8" s="1"/>
  <c r="G155" i="8" s="1"/>
  <c r="G160" i="8" s="1"/>
  <c r="C204" i="8"/>
  <c r="B85" i="8"/>
  <c r="D96" i="8" s="1"/>
  <c r="E204" i="8"/>
  <c r="M11" i="10"/>
  <c r="B31" i="7"/>
  <c r="H10" i="10"/>
  <c r="M8" i="10"/>
  <c r="G714" i="8"/>
  <c r="G749" i="8" s="1"/>
  <c r="G754" i="8" s="1"/>
  <c r="D714" i="8"/>
  <c r="D749" i="8" s="1"/>
  <c r="D754" i="8" s="1"/>
  <c r="C714" i="8"/>
  <c r="E714" i="8"/>
  <c r="E749" i="8" s="1"/>
  <c r="E754" i="8" s="1"/>
  <c r="F714" i="8"/>
  <c r="F749" i="8" s="1"/>
  <c r="F754" i="8" s="1"/>
  <c r="G660" i="8"/>
  <c r="G695" i="8" s="1"/>
  <c r="G700" i="8" s="1"/>
  <c r="F660" i="8"/>
  <c r="F695" i="8" s="1"/>
  <c r="F700" i="8" s="1"/>
  <c r="E660" i="8"/>
  <c r="E695" i="8" s="1"/>
  <c r="E700" i="8" s="1"/>
  <c r="C660" i="8"/>
  <c r="D660" i="8"/>
  <c r="D695" i="8" s="1"/>
  <c r="D700" i="8" s="1"/>
  <c r="G606" i="8"/>
  <c r="G641" i="8" s="1"/>
  <c r="G646" i="8" s="1"/>
  <c r="E606" i="8"/>
  <c r="E641" i="8" s="1"/>
  <c r="E646" i="8" s="1"/>
  <c r="D606" i="8"/>
  <c r="D641" i="8" s="1"/>
  <c r="D646" i="8" s="1"/>
  <c r="C606" i="8"/>
  <c r="F606" i="8"/>
  <c r="F641" i="8" s="1"/>
  <c r="F646" i="8" s="1"/>
  <c r="G552" i="8"/>
  <c r="G587" i="8" s="1"/>
  <c r="G592" i="8" s="1"/>
  <c r="F552" i="8"/>
  <c r="F587" i="8" s="1"/>
  <c r="F592" i="8" s="1"/>
  <c r="E552" i="8"/>
  <c r="E587" i="8" s="1"/>
  <c r="E592" i="8" s="1"/>
  <c r="D552" i="8"/>
  <c r="D587" i="8" s="1"/>
  <c r="D592" i="8" s="1"/>
  <c r="C552" i="8"/>
  <c r="G498" i="8"/>
  <c r="G533" i="8" s="1"/>
  <c r="G538" i="8" s="1"/>
  <c r="F498" i="8"/>
  <c r="F533" i="8" s="1"/>
  <c r="F538" i="8" s="1"/>
  <c r="E498" i="8"/>
  <c r="E533" i="8" s="1"/>
  <c r="E538" i="8" s="1"/>
  <c r="C498" i="8"/>
  <c r="D498" i="8"/>
  <c r="D533" i="8" s="1"/>
  <c r="D538" i="8" s="1"/>
  <c r="G444" i="8"/>
  <c r="G479" i="8" s="1"/>
  <c r="G484" i="8" s="1"/>
  <c r="F444" i="8"/>
  <c r="F479" i="8" s="1"/>
  <c r="F484" i="8" s="1"/>
  <c r="E444" i="8"/>
  <c r="E479" i="8" s="1"/>
  <c r="E484" i="8" s="1"/>
  <c r="D444" i="8"/>
  <c r="D479" i="8" s="1"/>
  <c r="D484" i="8" s="1"/>
  <c r="C444" i="8"/>
  <c r="G390" i="8"/>
  <c r="G425" i="8" s="1"/>
  <c r="G430" i="8" s="1"/>
  <c r="F390" i="8"/>
  <c r="F425" i="8" s="1"/>
  <c r="F430" i="8" s="1"/>
  <c r="E390" i="8"/>
  <c r="E425" i="8" s="1"/>
  <c r="E430" i="8" s="1"/>
  <c r="D390" i="8"/>
  <c r="D425" i="8" s="1"/>
  <c r="D430" i="8" s="1"/>
  <c r="C390" i="8"/>
  <c r="G336" i="8"/>
  <c r="G371" i="8" s="1"/>
  <c r="G376" i="8" s="1"/>
  <c r="F336" i="8"/>
  <c r="F371" i="8" s="1"/>
  <c r="F376" i="8" s="1"/>
  <c r="E336" i="8"/>
  <c r="E371" i="8" s="1"/>
  <c r="E376" i="8" s="1"/>
  <c r="D336" i="8"/>
  <c r="D371" i="8" s="1"/>
  <c r="D376" i="8" s="1"/>
  <c r="C336" i="8"/>
  <c r="G282" i="8"/>
  <c r="G317" i="8" s="1"/>
  <c r="G322" i="8" s="1"/>
  <c r="F282" i="8"/>
  <c r="F317" i="8" s="1"/>
  <c r="F322" i="8" s="1"/>
  <c r="E282" i="8"/>
  <c r="E317" i="8" s="1"/>
  <c r="E322" i="8" s="1"/>
  <c r="D282" i="8"/>
  <c r="D317" i="8" s="1"/>
  <c r="D322" i="8" s="1"/>
  <c r="C282" i="8"/>
  <c r="G228" i="8"/>
  <c r="G263" i="8" s="1"/>
  <c r="G268" i="8" s="1"/>
  <c r="F228" i="8"/>
  <c r="F263" i="8" s="1"/>
  <c r="F268" i="8" s="1"/>
  <c r="E228" i="8"/>
  <c r="E263" i="8" s="1"/>
  <c r="E268" i="8" s="1"/>
  <c r="D228" i="8"/>
  <c r="D263" i="8" s="1"/>
  <c r="D268" i="8" s="1"/>
  <c r="C228" i="8"/>
  <c r="D120" i="8" l="1"/>
  <c r="D155" i="8" s="1"/>
  <c r="D160" i="8" s="1"/>
  <c r="E12" i="8"/>
  <c r="E47" i="8" s="1"/>
  <c r="E52" i="8" s="1"/>
  <c r="H52" i="8" s="1"/>
  <c r="C12" i="8"/>
  <c r="F12" i="8"/>
  <c r="F47" i="8" s="1"/>
  <c r="F52" i="8" s="1"/>
  <c r="D12" i="8"/>
  <c r="D47" i="8" s="1"/>
  <c r="D52" i="8" s="1"/>
  <c r="G12" i="8"/>
  <c r="G47" i="8" s="1"/>
  <c r="G52" i="8" s="1"/>
  <c r="C120" i="8"/>
  <c r="C155" i="8" s="1"/>
  <c r="D174" i="8"/>
  <c r="D209" i="8" s="1"/>
  <c r="D214" i="8" s="1"/>
  <c r="G174" i="8"/>
  <c r="G209" i="8" s="1"/>
  <c r="G214" i="8" s="1"/>
  <c r="C174" i="8"/>
  <c r="C209" i="8" s="1"/>
  <c r="E174" i="8"/>
  <c r="E209" i="8" s="1"/>
  <c r="E214" i="8" s="1"/>
  <c r="F174" i="8"/>
  <c r="F209" i="8" s="1"/>
  <c r="F214" i="8" s="1"/>
  <c r="E120" i="8"/>
  <c r="E155" i="8" s="1"/>
  <c r="E160" i="8" s="1"/>
  <c r="F120" i="8"/>
  <c r="F155" i="8" s="1"/>
  <c r="F160" i="8" s="1"/>
  <c r="C96" i="8"/>
  <c r="E96" i="8"/>
  <c r="B96" i="8"/>
  <c r="E42" i="7"/>
  <c r="C42" i="7"/>
  <c r="D42" i="7"/>
  <c r="B42" i="7"/>
  <c r="L8" i="10"/>
  <c r="K8" i="10" s="1"/>
  <c r="B21" i="10"/>
  <c r="C749" i="8"/>
  <c r="H714" i="8"/>
  <c r="N28" i="10" s="1"/>
  <c r="H660" i="8"/>
  <c r="C695" i="8"/>
  <c r="C641" i="8"/>
  <c r="H606" i="8"/>
  <c r="N26" i="10" s="1"/>
  <c r="C587" i="8"/>
  <c r="H552" i="8"/>
  <c r="N25" i="10" s="1"/>
  <c r="C533" i="8"/>
  <c r="H498" i="8"/>
  <c r="C479" i="8"/>
  <c r="H444" i="8"/>
  <c r="H390" i="8"/>
  <c r="C425" i="8"/>
  <c r="H336" i="8"/>
  <c r="C371" i="8"/>
  <c r="C317" i="8"/>
  <c r="H282" i="8"/>
  <c r="C263" i="8"/>
  <c r="H228" i="8"/>
  <c r="N19" i="10" s="1"/>
  <c r="H12" i="8" l="1"/>
  <c r="N15" i="10" s="1"/>
  <c r="C47" i="8"/>
  <c r="C52" i="8" s="1"/>
  <c r="B53" i="8" s="1"/>
  <c r="L15" i="10" s="1"/>
  <c r="C66" i="8"/>
  <c r="C101" i="8" s="1"/>
  <c r="H174" i="8"/>
  <c r="N18" i="10" s="1"/>
  <c r="H120" i="8"/>
  <c r="N17" i="10" s="1"/>
  <c r="D66" i="8"/>
  <c r="D101" i="8" s="1"/>
  <c r="D106" i="8" s="1"/>
  <c r="F66" i="8"/>
  <c r="F101" i="8" s="1"/>
  <c r="F106" i="8" s="1"/>
  <c r="G66" i="8"/>
  <c r="G101" i="8" s="1"/>
  <c r="G106" i="8" s="1"/>
  <c r="E66" i="8"/>
  <c r="E101" i="8" s="1"/>
  <c r="E106" i="8" s="1"/>
  <c r="D12" i="7"/>
  <c r="E12" i="7"/>
  <c r="F12" i="7"/>
  <c r="G12" i="7"/>
  <c r="C12" i="7"/>
  <c r="C754" i="8"/>
  <c r="H749" i="8"/>
  <c r="C700" i="8"/>
  <c r="B701" i="8" s="1"/>
  <c r="L27" i="10" s="1"/>
  <c r="M27" i="10" s="1"/>
  <c r="H695" i="8"/>
  <c r="C646" i="8"/>
  <c r="H641" i="8"/>
  <c r="C592" i="8"/>
  <c r="H587" i="8"/>
  <c r="H533" i="8"/>
  <c r="C538" i="8"/>
  <c r="B539" i="8" s="1"/>
  <c r="L24" i="10" s="1"/>
  <c r="M24" i="10" s="1"/>
  <c r="C484" i="8"/>
  <c r="H479" i="8"/>
  <c r="C430" i="8"/>
  <c r="H425" i="8"/>
  <c r="C376" i="8"/>
  <c r="H371" i="8"/>
  <c r="C322" i="8"/>
  <c r="H317" i="8"/>
  <c r="C268" i="8"/>
  <c r="H263" i="8"/>
  <c r="C214" i="8"/>
  <c r="H209" i="8"/>
  <c r="C160" i="8"/>
  <c r="H155" i="8"/>
  <c r="C106" i="8"/>
  <c r="H47" i="8"/>
  <c r="H66" i="8" l="1"/>
  <c r="N16" i="10" s="1"/>
  <c r="H101" i="8"/>
  <c r="B107" i="8"/>
  <c r="L16" i="10" s="1"/>
  <c r="M16" i="10" s="1"/>
  <c r="M15" i="10"/>
  <c r="D11" i="10"/>
  <c r="D26" i="10" s="1"/>
  <c r="D31" i="10" s="1"/>
  <c r="D47" i="7"/>
  <c r="D52" i="7" s="1"/>
  <c r="E11" i="10"/>
  <c r="E26" i="10" s="1"/>
  <c r="E31" i="10" s="1"/>
  <c r="E47" i="7"/>
  <c r="E52" i="7" s="1"/>
  <c r="F47" i="7"/>
  <c r="F52" i="7" s="1"/>
  <c r="F11" i="10"/>
  <c r="F26" i="10" s="1"/>
  <c r="G11" i="10"/>
  <c r="G26" i="10" s="1"/>
  <c r="G31" i="10" s="1"/>
  <c r="G47" i="7"/>
  <c r="G52" i="7" s="1"/>
  <c r="C11" i="10"/>
  <c r="C47" i="7"/>
  <c r="H12" i="7"/>
  <c r="N14" i="10" s="1"/>
  <c r="B755" i="8"/>
  <c r="L28" i="10" s="1"/>
  <c r="M28" i="10" s="1"/>
  <c r="B323" i="8"/>
  <c r="L20" i="10" s="1"/>
  <c r="M20" i="10" s="1"/>
  <c r="B647" i="8"/>
  <c r="L26" i="10" s="1"/>
  <c r="M26" i="10" s="1"/>
  <c r="B593" i="8"/>
  <c r="L25" i="10" s="1"/>
  <c r="M25" i="10" s="1"/>
  <c r="B431" i="8"/>
  <c r="L22" i="10" s="1"/>
  <c r="M22" i="10" s="1"/>
  <c r="B377" i="8"/>
  <c r="L21" i="10" s="1"/>
  <c r="M21" i="10" s="1"/>
  <c r="B269" i="8"/>
  <c r="L19" i="10" s="1"/>
  <c r="M19" i="10" s="1"/>
  <c r="B215" i="8"/>
  <c r="L18" i="10" s="1"/>
  <c r="M18" i="10" s="1"/>
  <c r="B161" i="8"/>
  <c r="L17" i="10" s="1"/>
  <c r="M17" i="10" s="1"/>
  <c r="B485" i="8"/>
  <c r="L23" i="10" s="1"/>
  <c r="M23" i="10" s="1"/>
  <c r="L29" i="10" l="1"/>
  <c r="N29" i="10" s="1"/>
  <c r="C26" i="10"/>
  <c r="H11" i="10"/>
  <c r="H47" i="7"/>
  <c r="C52" i="7"/>
  <c r="H52" i="7" s="1"/>
  <c r="F31" i="10"/>
  <c r="B53" i="7" l="1"/>
  <c r="L14" i="10" s="1"/>
  <c r="M14" i="10" s="1"/>
  <c r="C31" i="10"/>
  <c r="H31" i="10" s="1"/>
  <c r="H26" i="10"/>
  <c r="B32" i="10" l="1"/>
  <c r="M29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E532986E-709E-4937-ACE1-A9B0A5B16D1E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28" authorId="0" shapeId="0" xr:uid="{E377EBFC-A6D5-458B-96D5-1D9A4BF7F8EF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0" authorId="0" shapeId="0" xr:uid="{E2DAD9BD-41B4-4339-A7D6-59FD8D46D4E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64" authorId="0" shapeId="0" xr:uid="{9F01B54E-0E3F-47F2-B2A0-1F6609654AC1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82" authorId="0" shapeId="0" xr:uid="{8AE25784-184B-4E1C-A6AA-379829F3187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84" authorId="0" shapeId="0" xr:uid="{613F27B3-22F7-461B-AD6F-54A5EE00AF3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118" authorId="0" shapeId="0" xr:uid="{3DE77EAA-5150-4D3B-9EBB-4F98FDB954B7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136" authorId="0" shapeId="0" xr:uid="{5061286D-15F8-4103-9861-1B71FCD5C0D7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138" authorId="0" shapeId="0" xr:uid="{F529E321-DBCB-49E1-8BA4-769B794C26B2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172" authorId="0" shapeId="0" xr:uid="{B32BB7A9-3725-4CE9-8218-A3C4DA7E4FE8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190" authorId="0" shapeId="0" xr:uid="{8F472B80-E8D1-4471-B7E5-64C365850C9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192" authorId="0" shapeId="0" xr:uid="{08C5F04C-C867-49DE-BDA2-5F79F21E364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226" authorId="0" shapeId="0" xr:uid="{A3ECAE57-EEB3-4484-AD46-75ECC320D230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244" authorId="0" shapeId="0" xr:uid="{597A03B1-5BE6-4009-9693-6881508AFF7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246" authorId="0" shapeId="0" xr:uid="{3F082CEE-3979-4131-B1E7-BCAF7601C74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280" authorId="0" shapeId="0" xr:uid="{D46F5D94-8676-4560-B749-3B420AD5929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298" authorId="0" shapeId="0" xr:uid="{B62F7D35-0231-433C-9B13-74A43F75141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00" authorId="0" shapeId="0" xr:uid="{0AE96D00-1AAE-49EC-BB2B-B713C4B543AE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34" authorId="0" shapeId="0" xr:uid="{170D31C7-4D25-4BC5-8A4C-5FF84A4E7559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352" authorId="0" shapeId="0" xr:uid="{B3FC99CF-72FF-4B86-9B17-86E1680CE5F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54" authorId="0" shapeId="0" xr:uid="{FDA4E994-4ECE-4732-A7FA-48B82DE6E00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388" authorId="0" shapeId="0" xr:uid="{78F88F04-188E-4070-8C16-6F990F492EBD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406" authorId="0" shapeId="0" xr:uid="{07FCA4D6-F865-4349-9427-0ACB7B62AB7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408" authorId="0" shapeId="0" xr:uid="{A7B1F377-DABF-4A5A-BACE-46FB747B652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442" authorId="0" shapeId="0" xr:uid="{CAAAB183-D3A5-42AF-AC8B-FA03EB29035C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460" authorId="0" shapeId="0" xr:uid="{38E69BF6-9922-455A-931D-F052611EE0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462" authorId="0" shapeId="0" xr:uid="{575C7074-D0CE-4788-B25B-6AEE27E7529C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496" authorId="0" shapeId="0" xr:uid="{A198F4F2-68ED-4C3B-A9BD-645E3D017CB9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514" authorId="0" shapeId="0" xr:uid="{69B336FF-E8C1-4300-A70A-622A98D40E87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516" authorId="0" shapeId="0" xr:uid="{5B8FC33A-0105-4A19-A6CA-5D35AB93537E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550" authorId="0" shapeId="0" xr:uid="{B3EB3267-E37C-4137-A68E-4BD998EE304D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568" authorId="0" shapeId="0" xr:uid="{92A7BD30-4769-490F-A56D-1883935C8CBF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570" authorId="0" shapeId="0" xr:uid="{8CA09486-5D6C-4E27-9393-08A15034807C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604" authorId="0" shapeId="0" xr:uid="{3468B5BE-1AA1-4257-B2AB-465FDEFFAB52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622" authorId="0" shapeId="0" xr:uid="{48F1CE6B-C90F-4872-BF9B-7A9DBED96FA0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624" authorId="0" shapeId="0" xr:uid="{9794A067-6732-4032-9F79-870AFB47E42E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658" authorId="0" shapeId="0" xr:uid="{14348616-8FD2-40E8-B4A5-3D3A6E99E515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676" authorId="0" shapeId="0" xr:uid="{77531A19-2DD7-40D2-B5D0-BACD3C17FA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678" authorId="0" shapeId="0" xr:uid="{A335569C-C575-4F48-85E5-631DCF28263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712" authorId="0" shapeId="0" xr:uid="{B55F0C6B-90C6-47CC-BB5F-25A349EEAAF2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  <comment ref="A730" authorId="0" shapeId="0" xr:uid="{C54D6036-8D72-463A-B5F0-FF06D1C2F02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  <comment ref="A732" authorId="0" shapeId="0" xr:uid="{52EB23B0-1E4F-4A74-BC19-FC6BA0B32AC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9" authorId="0" shapeId="0" xr:uid="{2888B56F-FEE8-4F2A-A419-570B09383A1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>Maximálně 20 % ze součtu předchozích tří typů nákladů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<sst xmlns="http://schemas.openxmlformats.org/spreadsheetml/2006/main" count="2410" uniqueCount="653">
  <si>
    <t>Základní údaje</t>
  </si>
  <si>
    <t>Vyplňujte modře označené buňky.</t>
  </si>
  <si>
    <t>Registrační číslo projektu</t>
  </si>
  <si>
    <t>bude doplněno poskytovatelem</t>
  </si>
  <si>
    <t>Program, ze kterého bude projekt v případě úspěchu financován</t>
  </si>
  <si>
    <t>Program na podporu zdravotnického aplikovaného výzkumu na léta 2024 - 2030 ("NW") – Podprogram 4: Podpora národních autorit v prioritních oblastech zdravotnického výzkumu</t>
  </si>
  <si>
    <t xml:space="preserve">Název podaného projektu česky </t>
  </si>
  <si>
    <t>Vyberte ze seznamu</t>
  </si>
  <si>
    <t>Název podaného projektu anglicky</t>
  </si>
  <si>
    <r>
      <t>Abstrakt podaného projektu anglicky</t>
    </r>
    <r>
      <rPr>
        <i/>
        <sz val="11"/>
        <color theme="1"/>
        <rFont val="Calibri"/>
        <family val="2"/>
        <charset val="238"/>
        <scheme val="minor"/>
      </rPr>
      <t xml:space="preserve"> </t>
    </r>
  </si>
  <si>
    <r>
      <t>Obecný cíl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</si>
  <si>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</si>
  <si>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>Datum zahájení</t>
  </si>
  <si>
    <t>Datum ukončení</t>
  </si>
  <si>
    <t>Zařazení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</si>
  <si>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</si>
  <si>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</si>
  <si>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Název (po výběru z rozevíracího seznamu bude automaticky doplněn)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</si>
  <si>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</si>
  <si>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</si>
  <si>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Národní institut pro výzkum socioekonomických dopadů nemocí a systémových rizik</t>
  </si>
  <si>
    <t>National Institute for Research on Socioeconomic Impact of Diseases and Systemic Risks</t>
  </si>
  <si>
    <t>Národní ústav pro výzkum rakoviny</t>
  </si>
  <si>
    <t>National Institute for Cancer Research</t>
  </si>
  <si>
    <t>Národní institut virologie a bakteriologie</t>
  </si>
  <si>
    <t>National Institute of Virology and Bacteriology</t>
  </si>
  <si>
    <t>Národní institut pro výzkum metabolických a kardiovaskulárních onemocnění</t>
  </si>
  <si>
    <t>National Institute for Metabolic and Cardiovascular Disease Research</t>
  </si>
  <si>
    <t>Národní ústav pro neurologický výzkum</t>
  </si>
  <si>
    <t>National Institute for Neurological Research</t>
  </si>
  <si>
    <t xml:space="preserve">Vyplňujte všechny šedě označené buňky. </t>
  </si>
  <si>
    <t>Uchazeč</t>
  </si>
  <si>
    <t>Název uchazeče</t>
  </si>
  <si>
    <t>Univerzita Karlova</t>
  </si>
  <si>
    <t>Pracoviště</t>
  </si>
  <si>
    <t>1. lékařská fakulta</t>
  </si>
  <si>
    <t>Sídlo</t>
  </si>
  <si>
    <t>IČO</t>
  </si>
  <si>
    <t>Druh organizace</t>
  </si>
  <si>
    <t>Vysoká škola</t>
  </si>
  <si>
    <r>
      <rPr>
        <sz val="11"/>
        <rFont val="Calibri"/>
        <family val="2"/>
        <charset val="238"/>
        <scheme val="minor"/>
      </rPr>
      <t xml:space="preserve">Principy genderové rovnosti </t>
    </r>
    <r>
      <rPr>
        <u/>
        <sz val="11"/>
        <color theme="10"/>
        <rFont val="Calibri"/>
        <family val="2"/>
        <charset val="238"/>
        <scheme val="minor"/>
      </rPr>
      <t>info zde</t>
    </r>
  </si>
  <si>
    <t>ANO</t>
  </si>
  <si>
    <t>odkaz na dokument gender rovnosti</t>
  </si>
  <si>
    <t>https://</t>
  </si>
  <si>
    <t>Statutár/ři uchazeče</t>
  </si>
  <si>
    <t>Jméno a příjmení, role</t>
  </si>
  <si>
    <t>Administrátor uchazeče</t>
  </si>
  <si>
    <t>Jméno a příjmení</t>
  </si>
  <si>
    <t>Datum narození</t>
  </si>
  <si>
    <t>Email</t>
  </si>
  <si>
    <t>@</t>
  </si>
  <si>
    <t>Telefon</t>
  </si>
  <si>
    <t>Úvazek v projektu (ve výši 1,00)</t>
  </si>
  <si>
    <t>Navrhovatel</t>
  </si>
  <si>
    <t>ORCID iD</t>
  </si>
  <si>
    <t>Úvazek v projektu (minimálně 0,4)</t>
  </si>
  <si>
    <r>
      <t xml:space="preserve"> vyplňujte šedé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</si>
  <si>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Rozdělení celkových nákladů uchazeče na řešení projektu </t>
    </r>
    <r>
      <rPr>
        <sz val="11"/>
        <rFont val="Calibri"/>
        <family val="2"/>
        <charset val="238"/>
        <scheme val="minor"/>
      </rPr>
      <t>v</t>
    </r>
    <r>
      <rPr>
        <b/>
        <sz val="11"/>
        <rFont val="Calibri"/>
        <family val="2"/>
        <charset val="238"/>
        <scheme val="minor"/>
      </rPr>
      <t xml:space="preserve"> </t>
    </r>
    <r>
      <rPr>
        <b/>
        <sz val="11"/>
        <color rgb="FFFF0000"/>
        <rFont val="Calibri"/>
        <family val="2"/>
        <charset val="238"/>
        <scheme val="minor"/>
      </rPr>
      <t xml:space="preserve">tisících CZK </t>
    </r>
    <r>
      <rPr>
        <b/>
        <sz val="11"/>
        <rFont val="Calibri"/>
        <family val="2"/>
        <charset val="238"/>
        <scheme val="minor"/>
      </rPr>
      <t>(vyplňte včetně případného spolufinancování)</t>
    </r>
  </si>
  <si>
    <t xml:space="preserve">Typ nákladu </t>
  </si>
  <si>
    <t>Rok 1</t>
  </si>
  <si>
    <t>Rok 2</t>
  </si>
  <si>
    <t>Rok 3</t>
  </si>
  <si>
    <t>Rok 4</t>
  </si>
  <si>
    <t>Rok 5</t>
  </si>
  <si>
    <t>Celkem (CZK)</t>
  </si>
  <si>
    <t xml:space="preserve">Osobní náklady </t>
  </si>
  <si>
    <t xml:space="preserve">Ostatní provozní náklady </t>
  </si>
  <si>
    <t>Náklady na pořízení dlouhodobého majetku</t>
  </si>
  <si>
    <t xml:space="preserve">Doplňkové náklady </t>
  </si>
  <si>
    <t>Celkové náklady uchazeče</t>
  </si>
  <si>
    <t>z toho požadované účelové</t>
  </si>
  <si>
    <t>Info: Maximální intenzita podpory a podíly kategorií výzkumu</t>
  </si>
  <si>
    <t>Typ organizace uchazeče -&gt;</t>
  </si>
  <si>
    <t>Výzkumná organizace</t>
  </si>
  <si>
    <t>Malý podnik</t>
  </si>
  <si>
    <t>Střední podnik</t>
  </si>
  <si>
    <t>Velký podnik</t>
  </si>
  <si>
    <t>Vyberte, jaký jste typ organizace</t>
  </si>
  <si>
    <t>Základní výzkum</t>
  </si>
  <si>
    <r>
      <t xml:space="preserve">Zaškrtněte v políčku </t>
    </r>
    <r>
      <rPr>
        <b/>
        <sz val="11"/>
        <color theme="1"/>
        <rFont val="Calibri"/>
        <family val="2"/>
        <charset val="238"/>
        <scheme val="minor"/>
      </rPr>
      <t>pouze jednu</t>
    </r>
    <r>
      <rPr>
        <sz val="11"/>
        <color theme="1"/>
        <rFont val="Calibri"/>
        <family val="2"/>
        <charset val="238"/>
        <scheme val="minor"/>
      </rPr>
      <t xml:space="preserve"> platnou hodnotu</t>
    </r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</si>
  <si>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</si>
  <si>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</si>
  <si>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</si>
  <si>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</si>
  <si>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t>Je platná skutečně pouze jedna hodnota? Pokud ne, opravte</t>
  </si>
  <si>
    <r>
      <t xml:space="preserve">Vyplňte celkové náklady uchazeče (tj. vč. příp. spolufinancování institucí) dle typu výzkumu v </t>
    </r>
    <r>
      <rPr>
        <b/>
        <sz val="11"/>
        <color rgb="FFFF0000"/>
        <rFont val="Calibri"/>
        <family val="2"/>
        <charset val="238"/>
        <scheme val="minor"/>
      </rPr>
      <t>tisících CZK</t>
    </r>
  </si>
  <si>
    <t>Typ kategorie výzkumu</t>
  </si>
  <si>
    <t>Celkové náklady uchazeč</t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</si>
  <si>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</si>
  <si>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t>Maximální podpořená částka v CZK (maximální možná účelová podpora)</t>
  </si>
  <si>
    <t>Maximální intenzita podpory v %</t>
  </si>
  <si>
    <t>Typ finančního zajištění</t>
  </si>
  <si>
    <t>Druh</t>
  </si>
  <si>
    <t>Celkem</t>
  </si>
  <si>
    <t>Celková dotace poskytovatele na projekt</t>
  </si>
  <si>
    <t>x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</si>
  <si>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</si>
  <si>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</si>
  <si>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</si>
  <si>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</si>
  <si>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Celkové náklady uchazeče ze všech zdrojů financování</t>
  </si>
  <si>
    <t>Míra intenzity podpory u poskytovatele:</t>
  </si>
  <si>
    <t>Spoluuchazeč</t>
  </si>
  <si>
    <t>vystupuje jako (vyberte ze seznamu):</t>
  </si>
  <si>
    <t>Statutár/ři spoluuchazeče</t>
  </si>
  <si>
    <t>Administrátor spoluuchazeče</t>
  </si>
  <si>
    <t>Úvazek v projektu</t>
  </si>
  <si>
    <t>Spolunavrhovatel</t>
  </si>
  <si>
    <t>Úvazek v projektu (minimálně 0,1)</t>
  </si>
  <si>
    <t>člen konsorcia</t>
  </si>
  <si>
    <t>VO v působnosti MZd</t>
  </si>
  <si>
    <t>pacientská organizace</t>
  </si>
  <si>
    <t>jiný smluvní partner</t>
  </si>
  <si>
    <t>Spoluuchazeč 1</t>
  </si>
  <si>
    <r>
      <t xml:space="preserve">Vyplňte celkové náklady uchazeče (tj. vč. příp. spolufinancování institucí) dle typu výzkumu </t>
    </r>
    <r>
      <rPr>
        <b/>
        <sz val="11"/>
        <color rgb="FFFF0000"/>
        <rFont val="Calibri"/>
        <family val="2"/>
        <charset val="238"/>
        <scheme val="minor"/>
      </rPr>
      <t>v tisících CZK</t>
    </r>
  </si>
  <si>
    <t>Spoluuchazeč 2</t>
  </si>
  <si>
    <t>Spoluuchazeč 3</t>
  </si>
  <si>
    <t xml:space="preserve"> Spoluuchazeč 4</t>
  </si>
  <si>
    <t>Spoluuchazeč 5</t>
  </si>
  <si>
    <t>Spoluuchazeč 6</t>
  </si>
  <si>
    <t>Spoluuchazeč 7</t>
  </si>
  <si>
    <t>Spoluuchazeč 8</t>
  </si>
  <si>
    <t>Spoluuchazeč 9</t>
  </si>
  <si>
    <t>Spoluuchazeč 10</t>
  </si>
  <si>
    <t xml:space="preserve">Spoluuchazeč 11 </t>
  </si>
  <si>
    <t xml:space="preserve">Spoluuchazeč 12 </t>
  </si>
  <si>
    <t xml:space="preserve">Spoluuchazeč 13 </t>
  </si>
  <si>
    <t xml:space="preserve">Spoluuchazeč 14 </t>
  </si>
  <si>
    <t>Celkové náklady</t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</si>
  <si>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zkontrolujte</t>
    </r>
  </si>
  <si>
    <t>Rozdělení celkových nákladů na řešení projektu v CZK  (vč. příp. spolufinancování institucí)</t>
  </si>
  <si>
    <t>KONTROLA</t>
  </si>
  <si>
    <t>Celkové náklady?</t>
  </si>
  <si>
    <t>Doplňkové náklady zkontrolovány?</t>
  </si>
  <si>
    <t>Míra intenzity odpovídá?</t>
  </si>
  <si>
    <t>Souhrn celkových nákladů uchazeče (tj. vč. příp. spolufinancování institucí) dle typu výzkumu v CZK</t>
  </si>
  <si>
    <t xml:space="preserve">Finanční zajištění projektu uchazeče v CZK </t>
  </si>
  <si>
    <t>Kontrola</t>
  </si>
  <si>
    <t>Je správně vyplněn typ organizace řešitele?</t>
  </si>
  <si>
    <t>Jsou správně vyplněné typy organizací spoluřešitelů?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</si>
  <si>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</si>
  <si>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</si>
  <si>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</si>
  <si>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</si>
  <si>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</si>
  <si>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</si>
  <si>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</si>
  <si>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</si>
  <si>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</si>
  <si>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</si>
  <si>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NE</t>
  </si>
  <si>
    <t>Kód</t>
  </si>
  <si>
    <t>Název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</si>
  <si>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</si>
  <si>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</si>
  <si>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</si>
  <si>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</si>
  <si>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</si>
  <si>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</si>
  <si>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</si>
  <si>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</si>
  <si>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</si>
  <si>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</si>
  <si>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</si>
  <si>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</si>
  <si>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</si>
  <si>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</si>
  <si>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</si>
  <si>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</si>
  <si>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</si>
  <si>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</si>
  <si>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</si>
  <si>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</si>
  <si>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</si>
  <si>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</si>
  <si>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</si>
  <si>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</si>
  <si>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</si>
  <si>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</si>
  <si>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</si>
  <si>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</si>
  <si>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</si>
  <si>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</si>
  <si>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</si>
  <si>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</si>
  <si>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</si>
  <si>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</si>
  <si>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</si>
  <si>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</si>
  <si>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</si>
  <si>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</si>
  <si>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</si>
  <si>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</si>
  <si>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</si>
  <si>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</si>
  <si>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</si>
  <si>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</si>
  <si>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</si>
  <si>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</si>
  <si>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</si>
  <si>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</si>
  <si>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</si>
  <si>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</si>
  <si>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</si>
  <si>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</si>
  <si>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</si>
  <si>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</si>
  <si>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</si>
  <si>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</si>
  <si>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</si>
  <si>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</si>
  <si>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</si>
  <si>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</si>
  <si>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</si>
  <si>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</si>
  <si>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</si>
  <si>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</si>
  <si>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</si>
  <si>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</si>
  <si>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</si>
  <si>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</si>
  <si>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</si>
  <si>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</si>
  <si>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</si>
  <si>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</si>
  <si>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</si>
  <si>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</si>
  <si>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</si>
  <si>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</si>
  <si>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</si>
  <si>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</si>
  <si>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</si>
  <si>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</si>
  <si>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</si>
  <si>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</si>
  <si>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</si>
  <si>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</si>
  <si>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</si>
  <si>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</si>
  <si>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</si>
  <si>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</si>
  <si>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</si>
  <si>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</si>
  <si>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</si>
  <si>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</si>
  <si>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</si>
  <si>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</si>
  <si>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</si>
  <si>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</si>
  <si>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</si>
  <si>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</si>
  <si>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</si>
  <si>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</si>
  <si>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</si>
  <si>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</si>
  <si>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</si>
  <si>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</si>
  <si>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</si>
  <si>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</si>
  <si>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</si>
  <si>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</si>
  <si>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</si>
  <si>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</si>
  <si>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</si>
  <si>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</si>
  <si>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</si>
  <si>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</si>
  <si>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</si>
  <si>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</si>
  <si>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</si>
  <si>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</si>
  <si>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</si>
  <si>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</si>
  <si>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</si>
  <si>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</si>
  <si>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</si>
  <si>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</si>
  <si>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</si>
  <si>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</si>
  <si>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</si>
  <si>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</si>
  <si>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</si>
  <si>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</si>
  <si>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</si>
  <si>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</si>
  <si>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</si>
  <si>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</si>
  <si>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</si>
  <si>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</si>
  <si>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</si>
  <si>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</si>
  <si>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</si>
  <si>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</si>
  <si>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</si>
  <si>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</si>
  <si>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</si>
  <si>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</si>
  <si>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</si>
  <si>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</si>
  <si>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</si>
  <si>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</si>
  <si>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</si>
  <si>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</si>
  <si>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</si>
  <si>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</si>
  <si>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</si>
  <si>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</si>
  <si>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</si>
  <si>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</si>
  <si>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</si>
  <si>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</si>
  <si>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</si>
  <si>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</si>
  <si>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</si>
  <si>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</si>
  <si>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</si>
  <si>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</si>
  <si>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</si>
  <si>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</si>
  <si>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</si>
  <si>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</si>
  <si>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</si>
  <si>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</si>
  <si>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</si>
  <si>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</si>
  <si>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</si>
  <si>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</si>
  <si>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</si>
  <si>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</si>
  <si>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</si>
  <si>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</si>
  <si>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</si>
  <si>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</si>
  <si>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</si>
  <si>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</si>
  <si>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</si>
  <si>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</si>
  <si>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</si>
  <si>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</si>
  <si>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</si>
  <si>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</si>
  <si>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</si>
  <si>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</si>
  <si>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</si>
  <si>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</si>
  <si>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</si>
  <si>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</si>
  <si>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</si>
  <si>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</si>
  <si>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</si>
  <si>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</si>
  <si>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</si>
  <si>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</si>
  <si>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</si>
  <si>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</si>
  <si>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</si>
  <si>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</si>
  <si>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</si>
  <si>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</si>
  <si>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</si>
  <si>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</si>
  <si>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Úroveň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</si>
  <si>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</si>
  <si>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</si>
  <si>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</si>
  <si>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</si>
  <si>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</si>
  <si>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</si>
  <si>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</si>
  <si>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</si>
  <si>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</si>
  <si>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</si>
  <si>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</si>
  <si>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</si>
  <si>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</si>
  <si>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</si>
  <si>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</si>
  <si>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</si>
  <si>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</si>
  <si>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</si>
  <si>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</si>
  <si>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</si>
  <si>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</si>
  <si>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</si>
  <si>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</si>
  <si>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</si>
  <si>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</si>
  <si>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</si>
  <si>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</si>
  <si>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</si>
  <si>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</si>
  <si>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</si>
  <si>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</si>
  <si>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</si>
  <si>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</si>
  <si>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</si>
  <si>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</si>
  <si>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</si>
  <si>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</si>
  <si>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</si>
  <si>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</si>
  <si>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</si>
  <si>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</si>
  <si>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</si>
  <si>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</si>
  <si>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</si>
  <si>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</si>
  <si>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</si>
  <si>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</si>
  <si>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</si>
  <si>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</si>
  <si>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</si>
  <si>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</si>
  <si>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</si>
  <si>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</si>
  <si>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</si>
  <si>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</si>
  <si>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</si>
  <si>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</si>
  <si>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</si>
  <si>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</si>
  <si>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</si>
  <si>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</si>
  <si>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</si>
  <si>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</si>
  <si>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</si>
  <si>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</si>
  <si>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</si>
  <si>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</si>
  <si>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</si>
  <si>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</si>
  <si>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</si>
  <si>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</si>
  <si>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</si>
  <si>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</si>
  <si>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</si>
  <si>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</si>
  <si>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</si>
  <si>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</si>
  <si>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</si>
  <si>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</si>
  <si>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</si>
  <si>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</si>
  <si>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</si>
  <si>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</si>
  <si>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</si>
  <si>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</si>
  <si>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</si>
  <si>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</si>
  <si>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</si>
  <si>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</si>
  <si>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</si>
  <si>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</si>
  <si>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</si>
  <si>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</si>
  <si>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</si>
  <si>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</si>
  <si>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</si>
  <si>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</si>
  <si>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</si>
  <si>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</si>
  <si>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</si>
  <si>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</si>
  <si>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</si>
  <si>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</si>
  <si>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</si>
  <si>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</si>
  <si>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</si>
  <si>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</si>
  <si>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</si>
  <si>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</si>
  <si>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</si>
  <si>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</si>
  <si>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</si>
  <si>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</si>
  <si>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</si>
  <si>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2.8.1</t>
  </si>
  <si>
    <t>Definování faktorů vzniku imunopatologických onemocnění a identifikace nových cílů k diagnostice a cílené léčbě těchto chorob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</si>
  <si>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</si>
  <si>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</si>
  <si>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</si>
  <si>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</si>
  <si>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</si>
  <si>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</si>
  <si>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</si>
  <si>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</si>
  <si>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</si>
  <si>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</si>
  <si>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</si>
  <si>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</si>
  <si>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</si>
  <si>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</si>
  <si>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</si>
  <si>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</si>
  <si>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</si>
  <si>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</si>
  <si>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</si>
  <si>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</si>
  <si>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</si>
  <si>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</si>
  <si>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</si>
  <si>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</si>
  <si>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</si>
  <si>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</si>
  <si>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</si>
  <si>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</si>
  <si>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</si>
  <si>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</si>
  <si>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</si>
  <si>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</si>
  <si>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</si>
  <si>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</si>
  <si>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</si>
  <si>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</si>
  <si>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</si>
  <si>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</si>
  <si>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</si>
  <si>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</si>
  <si>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3.4.1</t>
  </si>
  <si>
    <t>Nová biologická léčiva</t>
  </si>
  <si>
    <t>3.4.2</t>
  </si>
  <si>
    <t>Nové vakcíny pro prevenci a léčbu nemocí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</si>
  <si>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</si>
  <si>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</si>
  <si>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</si>
  <si>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</si>
  <si>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</si>
  <si>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</si>
  <si>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</si>
  <si>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</si>
  <si>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</si>
  <si>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</si>
  <si>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</si>
  <si>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</si>
  <si>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</si>
  <si>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</si>
  <si>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</si>
  <si>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</si>
  <si>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</si>
  <si>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</si>
  <si>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</si>
  <si>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</si>
  <si>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</si>
  <si>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</si>
  <si>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3.8.1</t>
  </si>
  <si>
    <t>Vytvoření datového prostředí umožňující plnění hlavního cíle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</si>
  <si>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</si>
  <si>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</si>
  <si>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</si>
  <si>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</si>
  <si>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</si>
  <si>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</si>
  <si>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</si>
  <si>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</si>
  <si>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</si>
  <si>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</si>
  <si>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</si>
  <si>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</si>
  <si>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</si>
  <si>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</si>
  <si>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</si>
  <si>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</si>
  <si>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</si>
  <si>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</si>
  <si>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</si>
  <si>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</si>
  <si>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</si>
  <si>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</si>
  <si>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</si>
  <si>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</si>
  <si>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</si>
  <si>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</si>
  <si>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</si>
  <si>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</si>
  <si>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</si>
  <si>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</si>
  <si>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</si>
  <si>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</si>
  <si>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</si>
  <si>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</si>
  <si>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</si>
  <si>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</si>
  <si>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</si>
  <si>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</si>
  <si>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</si>
  <si>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</si>
  <si>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</si>
  <si>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</si>
  <si>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</si>
  <si>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</si>
  <si>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</si>
  <si>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</si>
  <si>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</si>
  <si>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</si>
  <si>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</si>
  <si>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</si>
  <si>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</si>
  <si>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</si>
  <si>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</si>
  <si>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</si>
  <si>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</si>
  <si>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</si>
  <si>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</si>
  <si>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</si>
  <si>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</si>
  <si>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</si>
  <si>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</si>
  <si>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</si>
  <si>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</si>
  <si>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</si>
  <si>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</si>
  <si>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</si>
  <si>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</si>
  <si>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</si>
  <si>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</si>
  <si>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</si>
  <si>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</si>
  <si>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</si>
  <si>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</si>
  <si>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</si>
  <si>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</si>
  <si>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</si>
  <si>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</si>
  <si>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</si>
  <si>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</si>
  <si>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</si>
  <si>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</si>
  <si>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</si>
  <si>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</si>
  <si>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</si>
  <si>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</si>
  <si>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</si>
  <si>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</si>
  <si>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</si>
  <si>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</si>
  <si>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</si>
  <si>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</si>
  <si>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</si>
  <si>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</si>
  <si>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</si>
  <si>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</si>
  <si>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</si>
  <si>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</si>
  <si>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</si>
  <si>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</si>
  <si>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</si>
  <si>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</si>
  <si>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</si>
  <si>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</si>
  <si>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t>Celkem (tis. CZK)</t>
  </si>
  <si>
    <t>Finanční zajištění projektu uchazeče v tis. CZK (pokud bude projekt dofinancován i z jiných zdrojů, vyplňte šedivé buňky v této tabulce)</t>
  </si>
  <si>
    <r>
      <t xml:space="preserve">Rozdělení celkových nákladů uchazeče na řešení projektu v </t>
    </r>
    <r>
      <rPr>
        <b/>
        <sz val="11"/>
        <color rgb="FFFF0000"/>
        <rFont val="Calibri"/>
        <family val="2"/>
        <charset val="238"/>
        <scheme val="minor"/>
      </rPr>
      <t>tisících CZK</t>
    </r>
    <r>
      <rPr>
        <b/>
        <sz val="11"/>
        <rFont val="Calibri"/>
        <family val="2"/>
        <charset val="238"/>
        <scheme val="minor"/>
      </rPr>
      <t xml:space="preserve"> (vyplňte včetně případného spolufinancování)</t>
    </r>
  </si>
  <si>
    <t>Finanční zajištění projektu uchazeče v tisících CZK (pokud bude projekt dofinancován i z jiných zdrojů, vyplňte šedivé buňky v této tabulce)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</si>
</sst>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b/>
      <sz val="14"/>
      <color theme="4"/>
      <name val="Calibri"/>
      <family val="2"/>
      <charset val="238"/>
      <scheme val="minor"/>
    </font>
    <font>
      <b/>
      <i/>
      <sz val="9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22" fillId="0" borderId="0" applyNumberFormat="0" applyFill="0" applyBorder="0" applyAlignment="0" applyProtection="0"/>
  </cellStyleXfs>
  <cellXfs count="229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6" xfId="0" applyBorder="1"/>
    <xf numFmtId="0" fontId="0" fillId="0" borderId="8" xfId="0" applyBorder="1"/>
    <xf numFmtId="0" fontId="3" fillId="0" borderId="5" xfId="0" applyFont="1" applyBorder="1"/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0" fillId="0" borderId="19" xfId="0" applyBorder="1"/>
    <xf numFmtId="0" fontId="0" fillId="0" borderId="18" xfId="0" applyBorder="1"/>
    <xf numFmtId="0" fontId="0" fillId="0" borderId="18" xfId="0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0" fillId="0" borderId="21" xfId="0" applyBorder="1"/>
    <xf numFmtId="0" fontId="0" fillId="0" borderId="25" xfId="0" applyBorder="1"/>
    <xf numFmtId="0" fontId="3" fillId="0" borderId="12" xfId="0" applyFont="1" applyBorder="1"/>
    <xf numFmtId="0" fontId="0" fillId="0" borderId="0" xfId="0" applyAlignment="1">
      <alignment horizontal="left" vertical="center"/>
    </xf>
    <xf numFmtId="0" fontId="0" fillId="0" borderId="26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0" xfId="0" applyBorder="1"/>
    <xf numFmtId="0" fontId="2" fillId="0" borderId="5" xfId="0" applyFont="1" applyBorder="1" applyAlignment="1">
      <alignment vertical="center"/>
    </xf>
    <xf numFmtId="0" fontId="3" fillId="0" borderId="6" xfId="0" applyFont="1" applyBorder="1"/>
    <xf numFmtId="0" fontId="0" fillId="0" borderId="11" xfId="0" applyBorder="1"/>
    <xf numFmtId="0" fontId="4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5" fillId="0" borderId="3" xfId="0" applyFont="1" applyBorder="1"/>
    <xf numFmtId="0" fontId="15" fillId="0" borderId="12" xfId="0" applyFont="1" applyBorder="1"/>
    <xf numFmtId="0" fontId="15" fillId="0" borderId="3" xfId="0" applyFont="1" applyBorder="1" applyAlignment="1">
      <alignment horizontal="left" vertical="center"/>
    </xf>
    <xf numFmtId="0" fontId="3" fillId="0" borderId="18" xfId="0" applyFont="1" applyBorder="1"/>
    <xf numFmtId="0" fontId="0" fillId="0" borderId="18" xfId="0" applyBorder="1" applyAlignment="1">
      <alignment wrapText="1"/>
    </xf>
    <xf numFmtId="0" fontId="3" fillId="0" borderId="18" xfId="0" applyFont="1" applyBorder="1" applyAlignment="1">
      <alignment horizontal="center" vertical="center" wrapText="1"/>
    </xf>
    <xf numFmtId="0" fontId="0" fillId="0" borderId="7" xfId="0" applyBorder="1"/>
    <xf numFmtId="0" fontId="0" fillId="0" borderId="28" xfId="0" applyBorder="1"/>
    <xf numFmtId="0" fontId="0" fillId="0" borderId="29" xfId="0" applyBorder="1" applyAlignment="1">
      <alignment vertical="center" wrapText="1"/>
    </xf>
    <xf numFmtId="0" fontId="0" fillId="0" borderId="31" xfId="0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0" fillId="0" borderId="18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19" xfId="0" applyBorder="1" applyAlignment="1">
      <alignment vertical="center" wrapText="1"/>
    </xf>
    <xf numFmtId="0" fontId="16" fillId="0" borderId="5" xfId="0" applyFont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/>
    </xf>
    <xf numFmtId="0" fontId="0" fillId="0" borderId="20" xfId="0" applyBorder="1"/>
    <xf numFmtId="0" fontId="0" fillId="0" borderId="32" xfId="0" applyBorder="1"/>
    <xf numFmtId="0" fontId="0" fillId="0" borderId="9" xfId="0" applyBorder="1" applyAlignment="1">
      <alignment vertical="center" wrapText="1"/>
    </xf>
    <xf numFmtId="0" fontId="3" fillId="0" borderId="23" xfId="0" applyFont="1" applyBorder="1"/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12" fillId="0" borderId="5" xfId="0" applyFont="1" applyBorder="1"/>
    <xf numFmtId="0" fontId="4" fillId="0" borderId="18" xfId="0" applyFont="1" applyBorder="1" applyAlignment="1">
      <alignment vertical="center" wrapText="1"/>
    </xf>
    <xf numFmtId="9" fontId="4" fillId="0" borderId="1" xfId="1" applyFont="1" applyBorder="1" applyAlignment="1">
      <alignment horizontal="center" vertical="center" wrapText="1"/>
    </xf>
    <xf numFmtId="9" fontId="0" fillId="3" borderId="1" xfId="1" applyFont="1" applyFill="1" applyBorder="1" applyAlignment="1">
      <alignment horizontal="center" vertical="center" wrapText="1"/>
    </xf>
    <xf numFmtId="0" fontId="18" fillId="0" borderId="5" xfId="0" applyFont="1" applyBorder="1"/>
    <xf numFmtId="0" fontId="18" fillId="7" borderId="5" xfId="0" applyFont="1" applyFill="1" applyBorder="1"/>
    <xf numFmtId="9" fontId="4" fillId="0" borderId="33" xfId="1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9" fontId="0" fillId="3" borderId="39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0" applyFont="1"/>
    <xf numFmtId="0" fontId="0" fillId="0" borderId="21" xfId="0" applyBorder="1" applyAlignment="1">
      <alignment horizontal="right" vertical="center" wrapText="1"/>
    </xf>
    <xf numFmtId="0" fontId="0" fillId="0" borderId="29" xfId="0" applyBorder="1"/>
    <xf numFmtId="0" fontId="22" fillId="0" borderId="18" xfId="3" applyBorder="1" applyAlignment="1">
      <alignment vertical="center" wrapText="1"/>
    </xf>
    <xf numFmtId="0" fontId="7" fillId="0" borderId="7" xfId="3" applyFont="1" applyBorder="1" applyAlignment="1">
      <alignment horizontal="right" vertical="center" wrapText="1"/>
    </xf>
    <xf numFmtId="0" fontId="0" fillId="0" borderId="4" xfId="0" applyBorder="1"/>
    <xf numFmtId="0" fontId="7" fillId="0" borderId="0" xfId="0" applyFont="1"/>
    <xf numFmtId="0" fontId="7" fillId="7" borderId="0" xfId="0" applyFont="1" applyFill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30" xfId="0" applyBorder="1"/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3" fontId="0" fillId="0" borderId="14" xfId="0" applyNumberFormat="1" applyBorder="1" applyAlignment="1">
      <alignment horizontal="center" vertical="center"/>
    </xf>
    <xf numFmtId="0" fontId="3" fillId="0" borderId="21" xfId="0" applyFont="1" applyBorder="1"/>
    <xf numFmtId="10" fontId="10" fillId="0" borderId="39" xfId="1" applyNumberFormat="1" applyFont="1" applyBorder="1"/>
    <xf numFmtId="0" fontId="0" fillId="0" borderId="39" xfId="0" applyBorder="1"/>
    <xf numFmtId="0" fontId="0" fillId="0" borderId="15" xfId="0" applyBorder="1"/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3" fontId="0" fillId="0" borderId="14" xfId="0" applyNumberFormat="1" applyBorder="1" applyAlignment="1">
      <alignment horizontal="center" vertical="center" wrapText="1"/>
    </xf>
    <xf numFmtId="3" fontId="6" fillId="0" borderId="14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10" fontId="3" fillId="0" borderId="39" xfId="1" applyNumberFormat="1" applyFont="1" applyFill="1" applyBorder="1" applyAlignment="1">
      <alignment horizontal="center" vertical="center" wrapText="1"/>
    </xf>
    <xf numFmtId="10" fontId="3" fillId="0" borderId="15" xfId="1" applyNumberFormat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9" fontId="4" fillId="0" borderId="39" xfId="1" applyFont="1" applyBorder="1" applyAlignment="1">
      <alignment horizontal="center" vertical="center" wrapText="1"/>
    </xf>
    <xf numFmtId="9" fontId="4" fillId="0" borderId="41" xfId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3" fontId="3" fillId="4" borderId="14" xfId="0" applyNumberFormat="1" applyFont="1" applyFill="1" applyBorder="1" applyAlignment="1">
      <alignment horizontal="center" vertical="center"/>
    </xf>
    <xf numFmtId="3" fontId="3" fillId="2" borderId="39" xfId="0" applyNumberFormat="1" applyFont="1" applyFill="1" applyBorder="1" applyAlignment="1">
      <alignment horizontal="center" vertical="center"/>
    </xf>
    <xf numFmtId="3" fontId="3" fillId="0" borderId="15" xfId="0" applyNumberFormat="1" applyFont="1" applyBorder="1" applyAlignment="1">
      <alignment horizontal="center" vertical="center"/>
    </xf>
    <xf numFmtId="3" fontId="10" fillId="0" borderId="14" xfId="0" applyNumberFormat="1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 applyAlignment="1">
      <alignment wrapText="1"/>
    </xf>
    <xf numFmtId="0" fontId="18" fillId="0" borderId="12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left" vertical="center" wrapText="1"/>
    </xf>
    <xf numFmtId="14" fontId="3" fillId="0" borderId="17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0" fillId="0" borderId="6" xfId="0" applyFont="1" applyBorder="1"/>
    <xf numFmtId="0" fontId="10" fillId="4" borderId="8" xfId="0" applyFont="1" applyFill="1" applyBorder="1" applyAlignment="1">
      <alignment horizontal="center" vertical="center"/>
    </xf>
    <xf numFmtId="0" fontId="6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Protection="1">
      <protection locked="0"/>
    </xf>
    <xf numFmtId="0" fontId="3" fillId="3" borderId="39" xfId="0" applyFont="1" applyFill="1" applyBorder="1" applyProtection="1">
      <protection locked="0"/>
    </xf>
    <xf numFmtId="0" fontId="0" fillId="3" borderId="30" xfId="0" applyFill="1" applyBorder="1" applyAlignment="1" applyProtection="1">
      <alignment horizontal="left" vertical="center" wrapText="1"/>
      <protection locked="0"/>
    </xf>
    <xf numFmtId="0" fontId="0" fillId="2" borderId="31" xfId="0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4" fillId="2" borderId="14" xfId="0" applyFont="1" applyFill="1" applyBorder="1" applyAlignment="1" applyProtection="1">
      <alignment horizontal="left" vertical="center" wrapText="1"/>
      <protection locked="0"/>
    </xf>
    <xf numFmtId="0" fontId="0" fillId="6" borderId="8" xfId="0" applyFill="1" applyBorder="1" applyProtection="1"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24" xfId="0" applyBorder="1" applyAlignment="1" applyProtection="1">
      <alignment horizontal="left" vertical="center" wrapText="1"/>
      <protection locked="0"/>
    </xf>
    <xf numFmtId="14" fontId="0" fillId="2" borderId="14" xfId="0" applyNumberFormat="1" applyFill="1" applyBorder="1" applyAlignment="1" applyProtection="1">
      <alignment horizontal="left" vertical="center" wrapText="1"/>
      <protection locked="0"/>
    </xf>
    <xf numFmtId="3" fontId="0" fillId="2" borderId="14" xfId="0" applyNumberFormat="1" applyFill="1" applyBorder="1" applyAlignment="1" applyProtection="1">
      <alignment horizontal="left" vertical="center" wrapText="1"/>
      <protection locked="0"/>
    </xf>
    <xf numFmtId="3" fontId="0" fillId="2" borderId="16" xfId="0" applyNumberFormat="1" applyFill="1" applyBorder="1" applyAlignment="1" applyProtection="1">
      <alignment horizontal="left" vertical="center" wrapText="1"/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horizontal="center"/>
      <protection locked="0"/>
    </xf>
    <xf numFmtId="0" fontId="22" fillId="6" borderId="8" xfId="3" applyFill="1" applyBorder="1" applyProtection="1">
      <protection locked="0"/>
    </xf>
    <xf numFmtId="3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4" xfId="0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15" xfId="0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3" fontId="0" fillId="6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Protection="1">
      <protection hidden="1"/>
    </xf>
    <xf numFmtId="0" fontId="0" fillId="0" borderId="0" xfId="0" applyProtection="1">
      <protection hidden="1"/>
    </xf>
    <xf numFmtId="0" fontId="0" fillId="0" borderId="6" xfId="0" applyBorder="1" applyProtection="1">
      <protection hidden="1"/>
    </xf>
    <xf numFmtId="0" fontId="10" fillId="0" borderId="0" xfId="0" applyFont="1" applyProtection="1">
      <protection hidden="1"/>
    </xf>
    <xf numFmtId="3" fontId="0" fillId="0" borderId="1" xfId="0" applyNumberFormat="1" applyBorder="1" applyProtection="1">
      <protection hidden="1"/>
    </xf>
    <xf numFmtId="3" fontId="0" fillId="0" borderId="0" xfId="0" applyNumberFormat="1" applyProtection="1">
      <protection hidden="1"/>
    </xf>
    <xf numFmtId="0" fontId="3" fillId="0" borderId="5" xfId="0" applyFont="1" applyBorder="1" applyProtection="1">
      <protection hidden="1"/>
    </xf>
    <xf numFmtId="0" fontId="3" fillId="0" borderId="0" xfId="0" applyFont="1" applyProtection="1">
      <protection hidden="1"/>
    </xf>
    <xf numFmtId="164" fontId="3" fillId="0" borderId="0" xfId="0" applyNumberFormat="1" applyFont="1" applyProtection="1">
      <protection hidden="1"/>
    </xf>
    <xf numFmtId="0" fontId="3" fillId="0" borderId="6" xfId="0" applyFont="1" applyBorder="1" applyProtection="1">
      <protection hidden="1"/>
    </xf>
    <xf numFmtId="10" fontId="0" fillId="0" borderId="0" xfId="0" applyNumberFormat="1" applyProtection="1">
      <protection hidden="1"/>
    </xf>
    <xf numFmtId="0" fontId="23" fillId="0" borderId="0" xfId="0" applyFont="1" applyProtection="1">
      <protection hidden="1"/>
    </xf>
    <xf numFmtId="0" fontId="0" fillId="0" borderId="5" xfId="0" applyBorder="1" applyAlignment="1" applyProtection="1">
      <alignment horizontal="right"/>
      <protection hidden="1"/>
    </xf>
    <xf numFmtId="10" fontId="0" fillId="0" borderId="0" xfId="1" applyNumberFormat="1" applyFont="1" applyProtection="1">
      <protection hidden="1"/>
    </xf>
    <xf numFmtId="0" fontId="10" fillId="0" borderId="0" xfId="0" applyFont="1" applyAlignment="1" applyProtection="1">
      <alignment horizontal="right"/>
      <protection hidden="1"/>
    </xf>
    <xf numFmtId="3" fontId="10" fillId="0" borderId="0" xfId="0" applyNumberFormat="1" applyFont="1" applyAlignment="1" applyProtection="1">
      <alignment horizontal="right"/>
      <protection hidden="1"/>
    </xf>
    <xf numFmtId="0" fontId="0" fillId="0" borderId="5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11" xfId="0" applyBorder="1" applyProtection="1">
      <protection hidden="1"/>
    </xf>
    <xf numFmtId="0" fontId="0" fillId="0" borderId="8" xfId="0" applyBorder="1" applyProtection="1">
      <protection hidden="1"/>
    </xf>
    <xf numFmtId="0" fontId="24" fillId="3" borderId="1" xfId="0" applyFont="1" applyFill="1" applyBorder="1" applyAlignment="1">
      <alignment vertical="center" wrapText="1"/>
    </xf>
    <xf numFmtId="0" fontId="6" fillId="3" borderId="1" xfId="0" applyFont="1" applyFill="1" applyBorder="1"/>
    <xf numFmtId="0" fontId="25" fillId="3" borderId="1" xfId="0" applyFont="1" applyFill="1" applyBorder="1"/>
    <xf numFmtId="0" fontId="3" fillId="3" borderId="1" xfId="0" applyFont="1" applyFill="1" applyBorder="1"/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0" fontId="26" fillId="5" borderId="13" xfId="0" applyFont="1" applyFill="1" applyBorder="1" applyAlignment="1" applyProtection="1">
      <alignment horizontal="left" vertical="center" wrapText="1"/>
      <protection locked="0"/>
    </xf>
    <xf numFmtId="0" fontId="27" fillId="0" borderId="30" xfId="0" applyFont="1" applyBorder="1" applyAlignment="1">
      <alignment horizontal="left" vertical="center" wrapText="1"/>
    </xf>
    <xf numFmtId="0" fontId="3" fillId="2" borderId="31" xfId="0" applyFont="1" applyFill="1" applyBorder="1" applyAlignment="1" applyProtection="1">
      <alignment horizontal="left" vertical="center" wrapText="1"/>
      <protection locked="0"/>
    </xf>
    <xf numFmtId="0" fontId="3" fillId="2" borderId="14" xfId="0" applyFont="1" applyFill="1" applyBorder="1" applyAlignment="1" applyProtection="1">
      <alignment horizontal="left" vertical="center" wrapText="1"/>
      <protection locked="0"/>
    </xf>
    <xf numFmtId="0" fontId="3" fillId="2" borderId="16" xfId="0" applyFont="1" applyFill="1" applyBorder="1" applyAlignment="1" applyProtection="1">
      <alignment horizontal="left" vertical="center" wrapText="1"/>
      <protection locked="0"/>
    </xf>
    <xf numFmtId="0" fontId="12" fillId="2" borderId="14" xfId="0" applyFont="1" applyFill="1" applyBorder="1" applyAlignment="1" applyProtection="1">
      <alignment horizontal="left" vertical="center" wrapText="1"/>
      <protection locked="0"/>
    </xf>
    <xf numFmtId="0" fontId="3" fillId="6" borderId="8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horizontal="left" vertical="center" wrapText="1"/>
      <protection locked="0"/>
    </xf>
    <xf numFmtId="0" fontId="3" fillId="5" borderId="15" xfId="0" applyFont="1" applyFill="1" applyBorder="1" applyProtection="1">
      <protection locked="0"/>
    </xf>
    <xf numFmtId="0" fontId="3" fillId="0" borderId="13" xfId="0" applyFont="1" applyBorder="1" applyAlignment="1" applyProtection="1">
      <alignment horizontal="left" vertical="center" wrapText="1"/>
      <protection locked="0"/>
    </xf>
    <xf numFmtId="0" fontId="3" fillId="0" borderId="24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3" fillId="0" borderId="35" xfId="0" applyFont="1" applyBorder="1"/>
    <xf numFmtId="0" fontId="3" fillId="0" borderId="42" xfId="0" applyFont="1" applyBorder="1"/>
    <xf numFmtId="0" fontId="0" fillId="0" borderId="20" xfId="0" applyBorder="1"/>
    <xf numFmtId="0" fontId="0" fillId="0" borderId="27" xfId="0" applyBorder="1"/>
    <xf numFmtId="0" fontId="0" fillId="0" borderId="20" xfId="0" applyBorder="1" applyAlignment="1">
      <alignment wrapText="1"/>
    </xf>
    <xf numFmtId="0" fontId="0" fillId="0" borderId="27" xfId="0" applyBorder="1" applyAlignment="1">
      <alignment wrapText="1"/>
    </xf>
    <xf numFmtId="0" fontId="3" fillId="0" borderId="20" xfId="0" applyFont="1" applyBorder="1"/>
    <xf numFmtId="0" fontId="3" fillId="0" borderId="27" xfId="0" applyFont="1" applyBorder="1"/>
    <xf numFmtId="0" fontId="3" fillId="0" borderId="43" xfId="0" applyFont="1" applyBorder="1"/>
    <xf numFmtId="0" fontId="3" fillId="0" borderId="44" xfId="0" applyFont="1" applyBorder="1"/>
    <xf numFmtId="0" fontId="3" fillId="3" borderId="35" xfId="0" applyFont="1" applyFill="1" applyBorder="1" applyAlignment="1">
      <alignment horizontal="center" vertical="center" wrapText="1"/>
    </xf>
    <xf numFmtId="0" fontId="0" fillId="3" borderId="36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34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9" fontId="0" fillId="4" borderId="7" xfId="1" applyFont="1" applyFill="1" applyBorder="1" applyAlignment="1">
      <alignment horizontal="center" vertical="center" wrapText="1"/>
    </xf>
    <xf numFmtId="9" fontId="0" fillId="4" borderId="11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1" fillId="2" borderId="0" xfId="0" applyFont="1" applyFill="1" applyAlignment="1">
      <alignment horizontal="center" vertical="center" wrapText="1"/>
    </xf>
    <xf numFmtId="0" fontId="6" fillId="0" borderId="7" xfId="0" applyFont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21" fillId="0" borderId="0" xfId="0" applyFont="1" applyAlignment="1">
      <alignment horizontal="center" vertical="center" wrapText="1"/>
    </xf>
    <xf numFmtId="0" fontId="0" fillId="0" borderId="3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6" xfId="0" applyFont="1" applyBorder="1" applyAlignment="1" applyProtection="1">
      <alignment horizontal="center"/>
      <protection hidden="1"/>
    </xf>
    <xf numFmtId="0" fontId="6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18" xfId="0" applyFont="1" applyBorder="1"/>
    <xf numFmtId="0" fontId="3" fillId="0" borderId="1" xfId="0" applyFont="1" applyBorder="1"/>
  </cellXfs>
  <cellStyles count="4">
    <cellStyle name="Hypertextový odkaz" xfId="3" builtinId="8"/>
    <cellStyle name="Normální" xfId="0" builtinId="0"/>
    <cellStyle name="Normální 2" xfId="2" xr:uid="{B61F2150-0E4C-43FE-93EF-D587130202FA}"/>
    <cellStyle name="Procenta" xfId="1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ustomXml" Target="../customXml/item4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zvcr.cz/casto-kladene-dotazy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zvcr.cz/casto-kladene-dotazy/" TargetMode="External"/><Relationship Id="rId13" Type="http://schemas.openxmlformats.org/officeDocument/2006/relationships/hyperlink" Target="https://www.azvcr.cz/casto-kladene-dotazy/" TargetMode="External"/><Relationship Id="rId3" Type="http://schemas.openxmlformats.org/officeDocument/2006/relationships/hyperlink" Target="https://www.azvcr.cz/casto-kladene-dotazy/" TargetMode="External"/><Relationship Id="rId7" Type="http://schemas.openxmlformats.org/officeDocument/2006/relationships/hyperlink" Target="https://www.azvcr.cz/casto-kladene-dotazy/" TargetMode="External"/><Relationship Id="rId12" Type="http://schemas.openxmlformats.org/officeDocument/2006/relationships/hyperlink" Target="https://www.azvcr.cz/casto-kladene-dotazy/" TargetMode="External"/><Relationship Id="rId2" Type="http://schemas.openxmlformats.org/officeDocument/2006/relationships/hyperlink" Target="https://www.azvcr.cz/casto-kladene-dotazy/" TargetMode="External"/><Relationship Id="rId1" Type="http://schemas.openxmlformats.org/officeDocument/2006/relationships/hyperlink" Target="https://www.azvcr.cz/casto-kladene-dotazy/" TargetMode="External"/><Relationship Id="rId6" Type="http://schemas.openxmlformats.org/officeDocument/2006/relationships/hyperlink" Target="https://www.azvcr.cz/casto-kladene-dotazy/" TargetMode="External"/><Relationship Id="rId11" Type="http://schemas.openxmlformats.org/officeDocument/2006/relationships/hyperlink" Target="https://www.azvcr.cz/casto-kladene-dotazy/" TargetMode="External"/><Relationship Id="rId5" Type="http://schemas.openxmlformats.org/officeDocument/2006/relationships/hyperlink" Target="https://www.azvcr.cz/casto-kladene-dotazy/" TargetMode="External"/><Relationship Id="rId10" Type="http://schemas.openxmlformats.org/officeDocument/2006/relationships/hyperlink" Target="https://www.azvcr.cz/casto-kladene-dotazy/" TargetMode="External"/><Relationship Id="rId4" Type="http://schemas.openxmlformats.org/officeDocument/2006/relationships/hyperlink" Target="https://www.azvcr.cz/casto-kladene-dotazy/" TargetMode="External"/><Relationship Id="rId9" Type="http://schemas.openxmlformats.org/officeDocument/2006/relationships/hyperlink" Target="https://www.azvcr.cz/casto-kladene-dotazy/" TargetMode="External"/><Relationship Id="rId14" Type="http://schemas.openxmlformats.org/officeDocument/2006/relationships/hyperlink" Target="https://www.azvcr.cz/casto-kladene-dotazy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21"/>
  <sheetViews>
    <sheetView tabSelected="1" zoomScaleNormal="100" workbookViewId="0">
      <selection activeCell="B5" sqref="B5"/>
    </sheetView>
  </sheetViews>
  <sheetFormatPr defaultRowHeight="14.6" x14ac:dyDescent="0.4"/>
  <cols>
    <col min="1" max="1" width="65.84375" style="1" customWidth="1"/>
    <col min="2" max="2" width="137.3828125" style="27" customWidth="1"/>
    <col min="3" max="3" width="22.84375" style="27" customWidth="1"/>
    <col min="4" max="4" width="10" customWidth="1"/>
  </cols>
  <sheetData>
    <row r="1" spans="1:9" ht="18.899999999999999" thickBot="1" x14ac:dyDescent="0.45">
      <c r="A1" s="50" t="s">
        <v>0</v>
      </c>
    </row>
    <row r="2" spans="1:9" ht="16.3" thickBot="1" x14ac:dyDescent="0.45">
      <c r="A2" s="121"/>
      <c r="B2" s="56" t="s">
        <v>1</v>
      </c>
      <c r="C2" s="28"/>
    </row>
    <row r="3" spans="1:9" x14ac:dyDescent="0.4">
      <c r="A3" s="48" t="s">
        <v>2</v>
      </c>
      <c r="B3" s="179" t="s">
        <v>3</v>
      </c>
      <c r="C3" s="49"/>
    </row>
    <row r="4" spans="1:9" ht="29.15" x14ac:dyDescent="0.4">
      <c r="A4" s="17" t="s">
        <v>4</v>
      </c>
      <c r="B4" s="26" t="s">
        <v>5</v>
      </c>
      <c r="C4" s="29"/>
    </row>
    <row r="5" spans="1:9" ht="15" thickBot="1" x14ac:dyDescent="0.45">
      <c r="A5" s="17" t="s">
        <v>6</v>
      </c>
      <c r="B5" s="127" t="s">
        <v>7</v>
      </c>
      <c r="C5" s="29"/>
    </row>
    <row r="6" spans="1:9" ht="15" thickBot="1" x14ac:dyDescent="0.45">
      <c r="A6" s="17" t="s">
        <v>8</v>
      </c>
      <c r="B6" s="177">
        <f>VLOOKUP(B5,List1!A1:B6,2,0)</f>
        <v>0</v>
      </c>
      <c r="C6" s="29"/>
      <c r="I6" s="47"/>
    </row>
    <row r="7" spans="1:9" x14ac:dyDescent="0.4">
      <c r="A7" s="17" t="s">
        <v>9</v>
      </c>
      <c r="B7" s="128"/>
      <c r="C7" s="29"/>
    </row>
    <row r="8" spans="1:9" x14ac:dyDescent="0.4">
      <c r="A8" s="17" t="s">
        <v>10</v>
      </c>
      <c r="B8" s="128"/>
      <c r="C8" s="29"/>
    </row>
    <row r="9" spans="1:9" x14ac:dyDescent="0.4">
      <c r="A9" s="17" t="s">
        <v>11</v>
      </c>
      <c r="B9" s="128"/>
      <c r="C9" s="29"/>
    </row>
    <row r="10" spans="1:9" x14ac:dyDescent="0.4">
      <c r="A10" s="17" t="s">
        <v>12</v>
      </c>
      <c r="B10" s="122">
        <v>46235</v>
      </c>
      <c r="C10" s="29"/>
    </row>
    <row r="11" spans="1:9" ht="15" thickBot="1" x14ac:dyDescent="0.45">
      <c r="A11" s="19" t="s">
        <v>13</v>
      </c>
      <c r="B11" s="123">
        <v>47848</v>
      </c>
      <c r="C11" s="30"/>
    </row>
    <row r="12" spans="1:9" ht="15" thickBot="1" x14ac:dyDescent="0.45">
      <c r="A12" s="20" t="s">
        <v>14</v>
      </c>
      <c r="B12" s="25"/>
      <c r="C12" s="28"/>
    </row>
    <row r="13" spans="1:9" x14ac:dyDescent="0.4">
      <c r="A13" s="48" t="s">
        <v>15</v>
      </c>
      <c r="B13" s="131"/>
      <c r="C13" s="49"/>
    </row>
    <row r="14" spans="1:9" ht="26.6" x14ac:dyDescent="0.4">
      <c r="A14" s="17" t="s">
        <v>16</v>
      </c>
      <c r="B14" s="52" t="s">
        <v>17</v>
      </c>
      <c r="C14" s="29" t="s">
        <v>18</v>
      </c>
    </row>
    <row r="15" spans="1:9" x14ac:dyDescent="0.4">
      <c r="A15" s="17"/>
      <c r="B15" s="129" t="s">
        <v>7</v>
      </c>
      <c r="C15" s="29">
        <f>VLOOKUP(B15,OECD!$B$2:$C$210,2,0)</f>
        <v>0</v>
      </c>
    </row>
    <row r="16" spans="1:9" x14ac:dyDescent="0.4">
      <c r="A16" s="17"/>
      <c r="B16" s="129" t="s">
        <v>7</v>
      </c>
      <c r="C16" s="29">
        <f>VLOOKUP(B16,OECD!$B$2:$C$210,2,0)</f>
        <v>0</v>
      </c>
    </row>
    <row r="17" spans="1:3" x14ac:dyDescent="0.4">
      <c r="A17" s="17"/>
      <c r="B17" s="129" t="s">
        <v>7</v>
      </c>
      <c r="C17" s="29">
        <f>VLOOKUP(B17,OECD!$B$2:$C$210,2,0)</f>
        <v>0</v>
      </c>
    </row>
    <row r="18" spans="1:3" ht="26.6" x14ac:dyDescent="0.4">
      <c r="A18" s="17" t="s">
        <v>19</v>
      </c>
      <c r="B18" s="52" t="s">
        <v>17</v>
      </c>
      <c r="C18" s="29" t="s">
        <v>18</v>
      </c>
    </row>
    <row r="19" spans="1:3" x14ac:dyDescent="0.4">
      <c r="A19" s="51"/>
      <c r="B19" s="129" t="s">
        <v>7</v>
      </c>
      <c r="C19" s="29">
        <f>VLOOKUP(B19,'Dílčí cíle'!C2:D97,2,0)</f>
        <v>0</v>
      </c>
    </row>
    <row r="20" spans="1:3" x14ac:dyDescent="0.4">
      <c r="A20" s="51"/>
      <c r="B20" s="129" t="s">
        <v>7</v>
      </c>
      <c r="C20" s="29">
        <f>VLOOKUP(B20,'Dílčí cíle'!C2:D98,2,0)</f>
        <v>0</v>
      </c>
    </row>
    <row r="21" spans="1:3" ht="15" thickBot="1" x14ac:dyDescent="0.45">
      <c r="A21" s="80"/>
      <c r="B21" s="130" t="s">
        <v>7</v>
      </c>
      <c r="C21" s="29">
        <f>VLOOKUP(B21,'Dílčí cíle'!C2:D99,2,0)</f>
        <v>0</v>
      </c>
    </row>
  </sheetData>
  <sheetProtection algorithmName="SHA-512" hashValue="isGupNYPEFxt8JuvaTSauwftDFuvXze6hSIQx9zeZvLzs856N/Dihv1wl350Yo6VB1AgGKeZ2YO5XYCBrT/ogA==" saltValue="MPPeR+yWs57IwVUtlndwwg==" spinCount="100000" sheet="1" objects="1" scenarios="1" selectLockedCells="1"/>
  <protectedRanges>
    <protectedRange sqref="B13:B21" name="Oblast2"/>
    <protectedRange sqref="B5:B11" name="Oblast1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ignoredErrors>
    <ignoredError sqref="B6" unlockedFormula="1"/>
  </ignoredErrors>
  <extLst>
    <ext xmlns:x14="http://schemas.microsoft.com/office/spreadsheetml/2009/9/main" uri="{CCE6A557-97BC-4b89-ADB6-D9C93CAAB3DF}">
      <x14:dataValidations xmlns:xm="http://schemas.microsoft.com/office/excel/2006/main" xWindow="640" yWindow="586" count="4">
        <x14:dataValidation type="list" allowBlank="1" showInputMessage="1" showErrorMessage="1" xr:uid="{2B55D1C4-1306-489A-89A7-41668C402086}">
          <x14:formula1>
            <xm:f>OECD!B2:B210</xm:f>
          </x14:formula1>
          <xm:sqref>B15:B17</xm:sqref>
        </x14:dataValidation>
        <x14:dataValidation type="list" allowBlank="1" showInputMessage="1" showErrorMessage="1" xr:uid="{4405F835-24DB-48EF-8EA6-86FBCD0A5C79}">
          <x14:formula1>
            <xm:f>'Dílčí cíle'!C2:C97</xm:f>
          </x14:formula1>
          <xm:sqref>B19:B20</xm:sqref>
        </x14:dataValidation>
        <x14:dataValidation type="list" allowBlank="1" showInputMessage="1" showErrorMessage="1" xr:uid="{0D968BAD-DA11-4EEF-87B1-104CA0D76FE9}">
          <x14:formula1>
            <xm:f>'Dílčí cíle'!C2:C99</xm:f>
          </x14:formula1>
          <xm:sqref>B21</xm:sqref>
        </x14:dataValidation>
        <x14:dataValidation type="list" allowBlank="1" showInputMessage="1" showErrorMessage="1" xr:uid="{268510DA-E832-49E2-AE18-819DFE52DBF6}">
          <x14:formula1>
            <xm:f>List1!$A$1:$A$6</xm:f>
          </x14:formula1>
          <xm:sqref>B5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0E897-63C5-4197-92BD-49D0BE54F86F}">
  <dimension ref="A1:B6"/>
  <sheetViews>
    <sheetView workbookViewId="0">
      <selection activeCell="A10" sqref="A10"/>
    </sheetView>
  </sheetViews>
  <sheetFormatPr defaultRowHeight="14.6" x14ac:dyDescent="0.4"/>
  <cols>
    <col min="1" max="1" width="86.84375" customWidth="1"/>
    <col min="2" max="2" width="93.3046875" style="85" customWidth="1"/>
  </cols>
  <sheetData>
    <row r="1" spans="1:2" x14ac:dyDescent="0.4">
      <c r="A1" s="172" t="s">
        <v>20</v>
      </c>
      <c r="B1" s="173" t="s">
        <v>21</v>
      </c>
    </row>
    <row r="2" spans="1:2" x14ac:dyDescent="0.4">
      <c r="A2" s="172" t="s">
        <v>22</v>
      </c>
      <c r="B2" s="173" t="s">
        <v>23</v>
      </c>
    </row>
    <row r="3" spans="1:2" x14ac:dyDescent="0.4">
      <c r="A3" s="172" t="s">
        <v>24</v>
      </c>
      <c r="B3" s="173" t="s">
        <v>25</v>
      </c>
    </row>
    <row r="4" spans="1:2" x14ac:dyDescent="0.4">
      <c r="A4" s="172" t="s">
        <v>26</v>
      </c>
      <c r="B4" s="173" t="s">
        <v>27</v>
      </c>
    </row>
    <row r="5" spans="1:2" x14ac:dyDescent="0.4">
      <c r="A5" s="172" t="s">
        <v>28</v>
      </c>
      <c r="B5" s="174" t="s">
        <v>29</v>
      </c>
    </row>
    <row r="6" spans="1:2" x14ac:dyDescent="0.4">
      <c r="A6" s="175" t="s">
        <v>7</v>
      </c>
      <c r="B6" s="176">
        <v>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28"/>
  <sheetViews>
    <sheetView zoomScaleNormal="100" workbookViewId="0">
      <selection activeCell="B21" sqref="B21"/>
    </sheetView>
  </sheetViews>
  <sheetFormatPr defaultRowHeight="14.6" x14ac:dyDescent="0.4"/>
  <cols>
    <col min="1" max="1" width="42.69140625" customWidth="1"/>
    <col min="2" max="2" width="87.3046875" customWidth="1"/>
  </cols>
  <sheetData>
    <row r="1" spans="1:2" ht="16.5" customHeight="1" thickBot="1" x14ac:dyDescent="0.45">
      <c r="A1" s="213" t="s">
        <v>30</v>
      </c>
      <c r="B1" s="213"/>
    </row>
    <row r="2" spans="1:2" ht="18.899999999999999" thickBot="1" x14ac:dyDescent="0.55000000000000004">
      <c r="A2" s="41" t="s">
        <v>31</v>
      </c>
      <c r="B2" s="28"/>
    </row>
    <row r="3" spans="1:2" x14ac:dyDescent="0.4">
      <c r="A3" s="81" t="s">
        <v>32</v>
      </c>
      <c r="B3" s="180" t="s">
        <v>33</v>
      </c>
    </row>
    <row r="4" spans="1:2" x14ac:dyDescent="0.4">
      <c r="A4" s="16" t="s">
        <v>34</v>
      </c>
      <c r="B4" s="181" t="s">
        <v>35</v>
      </c>
    </row>
    <row r="5" spans="1:2" x14ac:dyDescent="0.4">
      <c r="A5" s="16" t="s">
        <v>36</v>
      </c>
      <c r="B5" s="181"/>
    </row>
    <row r="6" spans="1:2" x14ac:dyDescent="0.4">
      <c r="A6" s="22" t="s">
        <v>37</v>
      </c>
      <c r="B6" s="182"/>
    </row>
    <row r="7" spans="1:2" x14ac:dyDescent="0.4">
      <c r="A7" s="16" t="s">
        <v>38</v>
      </c>
      <c r="B7" s="183" t="s">
        <v>39</v>
      </c>
    </row>
    <row r="8" spans="1:2" x14ac:dyDescent="0.4">
      <c r="A8" s="82" t="s">
        <v>40</v>
      </c>
      <c r="B8" s="181" t="s">
        <v>41</v>
      </c>
    </row>
    <row r="9" spans="1:2" ht="15" thickBot="1" x14ac:dyDescent="0.45">
      <c r="A9" s="83" t="s">
        <v>42</v>
      </c>
      <c r="B9" s="184" t="s">
        <v>43</v>
      </c>
    </row>
    <row r="10" spans="1:2" x14ac:dyDescent="0.4">
      <c r="A10" s="23" t="s">
        <v>44</v>
      </c>
      <c r="B10" s="187"/>
    </row>
    <row r="11" spans="1:2" x14ac:dyDescent="0.4">
      <c r="A11" s="15" t="s">
        <v>45</v>
      </c>
      <c r="B11" s="185"/>
    </row>
    <row r="12" spans="1:2" x14ac:dyDescent="0.4">
      <c r="A12" s="58" t="s">
        <v>45</v>
      </c>
      <c r="B12" s="181"/>
    </row>
    <row r="13" spans="1:2" x14ac:dyDescent="0.4">
      <c r="A13" s="59" t="s">
        <v>45</v>
      </c>
      <c r="B13" s="182"/>
    </row>
    <row r="14" spans="1:2" x14ac:dyDescent="0.4">
      <c r="A14" s="23" t="s">
        <v>46</v>
      </c>
      <c r="B14" s="188"/>
    </row>
    <row r="15" spans="1:2" x14ac:dyDescent="0.4">
      <c r="A15" s="60" t="s">
        <v>47</v>
      </c>
      <c r="B15" s="185"/>
    </row>
    <row r="16" spans="1:2" x14ac:dyDescent="0.4">
      <c r="A16" s="16" t="s">
        <v>48</v>
      </c>
      <c r="B16" s="181"/>
    </row>
    <row r="17" spans="1:2" x14ac:dyDescent="0.4">
      <c r="A17" s="16" t="s">
        <v>49</v>
      </c>
      <c r="B17" s="181" t="s">
        <v>50</v>
      </c>
    </row>
    <row r="18" spans="1:2" x14ac:dyDescent="0.4">
      <c r="A18" s="16" t="s">
        <v>51</v>
      </c>
      <c r="B18" s="181"/>
    </row>
    <row r="19" spans="1:2" x14ac:dyDescent="0.4">
      <c r="A19" s="22" t="s">
        <v>52</v>
      </c>
      <c r="B19" s="182"/>
    </row>
    <row r="20" spans="1:2" x14ac:dyDescent="0.4">
      <c r="A20" s="61" t="s">
        <v>53</v>
      </c>
      <c r="B20" s="188"/>
    </row>
    <row r="21" spans="1:2" x14ac:dyDescent="0.4">
      <c r="A21" s="53" t="s">
        <v>47</v>
      </c>
      <c r="B21" s="185"/>
    </row>
    <row r="22" spans="1:2" x14ac:dyDescent="0.4">
      <c r="A22" s="16" t="s">
        <v>54</v>
      </c>
      <c r="B22" s="181"/>
    </row>
    <row r="23" spans="1:2" x14ac:dyDescent="0.4">
      <c r="A23" s="16" t="s">
        <v>48</v>
      </c>
      <c r="B23" s="181"/>
    </row>
    <row r="24" spans="1:2" x14ac:dyDescent="0.4">
      <c r="A24" s="16" t="s">
        <v>49</v>
      </c>
      <c r="B24" s="181" t="s">
        <v>50</v>
      </c>
    </row>
    <row r="25" spans="1:2" x14ac:dyDescent="0.4">
      <c r="A25" s="16" t="s">
        <v>51</v>
      </c>
      <c r="B25" s="181"/>
    </row>
    <row r="26" spans="1:2" ht="15" thickBot="1" x14ac:dyDescent="0.45">
      <c r="A26" s="21" t="s">
        <v>55</v>
      </c>
      <c r="B26" s="186"/>
    </row>
    <row r="27" spans="1:2" x14ac:dyDescent="0.4">
      <c r="A27" s="8"/>
    </row>
    <row r="28" spans="1:2" x14ac:dyDescent="0.4">
      <c r="A28" s="8"/>
    </row>
  </sheetData>
  <sheetProtection algorithmName="SHA-512" hashValue="XVke1g1l62FzfEl/0l8gFr2op+9V8Xg+Rcf72uJQdHYw42WvbiIsZXslCCLFzBKeXIoQ5d0Pte1M3EeLfsrKHw==" saltValue="WL70fHRkZ34z1rvA8TZYCw==" spinCount="100000" sheet="1" objects="1" scenarios="1" selectLockedCells="1"/>
  <protectedRanges>
    <protectedRange sqref="B3:B25" name="Oblast1"/>
  </protectedRanges>
  <mergeCells count="1">
    <mergeCell ref="A1:B1"/>
  </mergeCells>
  <hyperlinks>
    <hyperlink ref="A8" r:id="rId1" location="gender-v-hr" display="info zde" xr:uid="{D1E49DF6-09A7-4453-A293-480B52A7C890}"/>
  </hyperlink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I54"/>
  <sheetViews>
    <sheetView topLeftCell="A29" zoomScaleNormal="100" workbookViewId="0">
      <selection activeCell="C49" sqref="C49"/>
    </sheetView>
  </sheetViews>
  <sheetFormatPr defaultRowHeight="14.6" x14ac:dyDescent="0.4"/>
  <cols>
    <col min="1" max="1" width="61.3828125" customWidth="1"/>
    <col min="2" max="7" width="14.84375" customWidth="1"/>
    <col min="8" max="8" width="14.69140625" customWidth="1"/>
    <col min="9" max="9" width="5.3828125" customWidth="1"/>
    <col min="12" max="12" width="9.3046875" customWidth="1"/>
  </cols>
  <sheetData>
    <row r="1" spans="1:9" ht="18.45" x14ac:dyDescent="0.5">
      <c r="A1" s="40" t="s">
        <v>31</v>
      </c>
      <c r="B1" s="34"/>
      <c r="C1" s="34"/>
      <c r="D1" s="34"/>
      <c r="E1" s="34"/>
      <c r="F1" s="34"/>
      <c r="G1" s="34"/>
      <c r="H1" s="34"/>
      <c r="I1" s="84"/>
    </row>
    <row r="2" spans="1:9" ht="15.9" x14ac:dyDescent="0.45">
      <c r="A2" s="69"/>
      <c r="B2" s="85"/>
      <c r="C2" s="85"/>
      <c r="D2" s="85"/>
      <c r="E2" s="85"/>
      <c r="F2" s="85"/>
      <c r="G2" s="85"/>
      <c r="I2" s="10"/>
    </row>
    <row r="3" spans="1:9" ht="15.9" x14ac:dyDescent="0.45">
      <c r="A3" s="70" t="s">
        <v>56</v>
      </c>
      <c r="B3" s="86"/>
      <c r="C3" s="85"/>
      <c r="D3" s="85"/>
      <c r="E3" s="85"/>
      <c r="F3" s="85"/>
      <c r="G3" s="85"/>
      <c r="I3" s="10"/>
    </row>
    <row r="4" spans="1:9" ht="18" customHeight="1" x14ac:dyDescent="0.45">
      <c r="A4" s="54"/>
      <c r="I4" s="10"/>
    </row>
    <row r="5" spans="1:9" ht="15" customHeight="1" thickBot="1" x14ac:dyDescent="0.45">
      <c r="A5" s="214" t="s">
        <v>57</v>
      </c>
      <c r="B5" s="215"/>
      <c r="C5" s="215"/>
      <c r="D5" s="215"/>
      <c r="E5" s="215"/>
      <c r="F5" s="215"/>
      <c r="G5" s="215"/>
      <c r="H5" s="215"/>
      <c r="I5" s="10"/>
    </row>
    <row r="6" spans="1:9" x14ac:dyDescent="0.4">
      <c r="A6" s="193" t="s">
        <v>58</v>
      </c>
      <c r="B6" s="194"/>
      <c r="C6" s="113" t="s">
        <v>59</v>
      </c>
      <c r="D6" s="113" t="s">
        <v>60</v>
      </c>
      <c r="E6" s="113" t="s">
        <v>61</v>
      </c>
      <c r="F6" s="113" t="s">
        <v>62</v>
      </c>
      <c r="G6" s="113" t="s">
        <v>63</v>
      </c>
      <c r="H6" s="114" t="s">
        <v>649</v>
      </c>
      <c r="I6" s="10"/>
    </row>
    <row r="7" spans="1:9" x14ac:dyDescent="0.4">
      <c r="A7" s="195" t="s">
        <v>65</v>
      </c>
      <c r="B7" s="196"/>
      <c r="C7" s="146"/>
      <c r="D7" s="146"/>
      <c r="E7" s="146"/>
      <c r="F7" s="146"/>
      <c r="G7" s="146"/>
      <c r="H7" s="93">
        <f t="shared" ref="H7:H12" si="0">SUM(C7:G7)</f>
        <v>0</v>
      </c>
      <c r="I7" s="10"/>
    </row>
    <row r="8" spans="1:9" x14ac:dyDescent="0.4">
      <c r="A8" s="197" t="s">
        <v>66</v>
      </c>
      <c r="B8" s="198"/>
      <c r="C8" s="146"/>
      <c r="D8" s="146"/>
      <c r="E8" s="146"/>
      <c r="F8" s="146"/>
      <c r="G8" s="146"/>
      <c r="H8" s="93">
        <f t="shared" si="0"/>
        <v>0</v>
      </c>
      <c r="I8" s="10"/>
    </row>
    <row r="9" spans="1:9" x14ac:dyDescent="0.4">
      <c r="A9" s="195" t="s">
        <v>67</v>
      </c>
      <c r="B9" s="196"/>
      <c r="C9" s="146"/>
      <c r="D9" s="146"/>
      <c r="E9" s="146"/>
      <c r="F9" s="146"/>
      <c r="G9" s="146"/>
      <c r="H9" s="93">
        <f t="shared" si="0"/>
        <v>0</v>
      </c>
      <c r="I9" s="10"/>
    </row>
    <row r="10" spans="1:9" x14ac:dyDescent="0.4">
      <c r="A10" s="195" t="s">
        <v>68</v>
      </c>
      <c r="B10" s="196"/>
      <c r="C10" s="146"/>
      <c r="D10" s="146"/>
      <c r="E10" s="146"/>
      <c r="F10" s="146"/>
      <c r="G10" s="146"/>
      <c r="H10" s="93">
        <f t="shared" si="0"/>
        <v>0</v>
      </c>
      <c r="I10" s="125"/>
    </row>
    <row r="11" spans="1:9" x14ac:dyDescent="0.4">
      <c r="A11" s="199" t="s">
        <v>69</v>
      </c>
      <c r="B11" s="200"/>
      <c r="C11" s="32">
        <f>SUM(C7:C10)</f>
        <v>0</v>
      </c>
      <c r="D11" s="32">
        <f>SUM(D7:D10)</f>
        <v>0</v>
      </c>
      <c r="E11" s="32">
        <f>SUM(E7:E10)</f>
        <v>0</v>
      </c>
      <c r="F11" s="32">
        <f>SUM(F7:F10)</f>
        <v>0</v>
      </c>
      <c r="G11" s="32">
        <f>SUM(G7:G10)</f>
        <v>0</v>
      </c>
      <c r="H11" s="115">
        <f t="shared" si="0"/>
        <v>0</v>
      </c>
      <c r="I11" s="10"/>
    </row>
    <row r="12" spans="1:9" s="2" customFormat="1" ht="15" thickBot="1" x14ac:dyDescent="0.45">
      <c r="A12" s="201" t="s">
        <v>70</v>
      </c>
      <c r="B12" s="202"/>
      <c r="C12" s="116">
        <f>C11*SUM($B$42:$E$42)</f>
        <v>0</v>
      </c>
      <c r="D12" s="116">
        <f>D11*SUM($B$42:$E$42)</f>
        <v>0</v>
      </c>
      <c r="E12" s="116">
        <f>E11*SUM($B$42:$E$42)</f>
        <v>0</v>
      </c>
      <c r="F12" s="116">
        <f>F11*SUM($B$42:$E$42)</f>
        <v>0</v>
      </c>
      <c r="G12" s="116">
        <f>G11*SUM($B$42:$E$42)</f>
        <v>0</v>
      </c>
      <c r="H12" s="117">
        <f t="shared" si="0"/>
        <v>0</v>
      </c>
      <c r="I12" s="36"/>
    </row>
    <row r="13" spans="1:9" x14ac:dyDescent="0.4">
      <c r="A13" s="12"/>
      <c r="B13" s="2"/>
      <c r="C13" s="87"/>
      <c r="D13" s="87"/>
      <c r="E13" s="87"/>
      <c r="F13" s="87"/>
      <c r="G13" s="87"/>
      <c r="H13" s="87"/>
      <c r="I13" s="10"/>
    </row>
    <row r="14" spans="1:9" x14ac:dyDescent="0.4">
      <c r="A14" s="12"/>
      <c r="I14" s="10"/>
    </row>
    <row r="15" spans="1:9" ht="15" thickBot="1" x14ac:dyDescent="0.45">
      <c r="A15" s="65" t="s">
        <v>71</v>
      </c>
      <c r="B15" s="88"/>
      <c r="C15" s="88"/>
      <c r="D15" s="88"/>
      <c r="E15" s="88"/>
      <c r="I15" s="10"/>
    </row>
    <row r="16" spans="1:9" ht="29.15" x14ac:dyDescent="0.4">
      <c r="A16" s="107" t="s">
        <v>72</v>
      </c>
      <c r="B16" s="108" t="s">
        <v>73</v>
      </c>
      <c r="C16" s="108" t="s">
        <v>74</v>
      </c>
      <c r="D16" s="108" t="s">
        <v>75</v>
      </c>
      <c r="E16" s="109" t="s">
        <v>76</v>
      </c>
      <c r="F16" s="203" t="s">
        <v>77</v>
      </c>
      <c r="G16" s="204"/>
      <c r="H16" s="205"/>
      <c r="I16" s="10"/>
    </row>
    <row r="17" spans="1:9" ht="23.7" customHeight="1" x14ac:dyDescent="0.4">
      <c r="A17" s="66" t="s">
        <v>78</v>
      </c>
      <c r="B17" s="67">
        <v>1</v>
      </c>
      <c r="C17" s="67">
        <v>1</v>
      </c>
      <c r="D17" s="67">
        <v>1</v>
      </c>
      <c r="E17" s="71">
        <v>1</v>
      </c>
      <c r="F17" s="206" t="s">
        <v>79</v>
      </c>
      <c r="G17" s="207"/>
      <c r="H17" s="208"/>
      <c r="I17" s="10"/>
    </row>
    <row r="18" spans="1:9" ht="29.15" x14ac:dyDescent="0.4">
      <c r="A18" s="66" t="s">
        <v>80</v>
      </c>
      <c r="B18" s="67">
        <v>1</v>
      </c>
      <c r="C18" s="67">
        <v>0.7</v>
      </c>
      <c r="D18" s="67">
        <v>0.6</v>
      </c>
      <c r="E18" s="71">
        <v>0.5</v>
      </c>
      <c r="F18" s="72" t="s">
        <v>73</v>
      </c>
      <c r="G18" s="68" t="str">
        <f>IF(H18=TRUE,"ANO","NE")</f>
        <v>ANO</v>
      </c>
      <c r="H18" s="147" t="b">
        <v>1</v>
      </c>
      <c r="I18" s="10"/>
    </row>
    <row r="19" spans="1:9" x14ac:dyDescent="0.4">
      <c r="A19" s="66" t="s">
        <v>81</v>
      </c>
      <c r="B19" s="67">
        <v>1</v>
      </c>
      <c r="C19" s="67">
        <v>0.8</v>
      </c>
      <c r="D19" s="67">
        <v>0.75</v>
      </c>
      <c r="E19" s="71">
        <v>0.65</v>
      </c>
      <c r="F19" s="72" t="s">
        <v>74</v>
      </c>
      <c r="G19" s="68" t="str">
        <f>IF(H19=TRUE,"ANO","NE")</f>
        <v>NE</v>
      </c>
      <c r="H19" s="147" t="b">
        <v>0</v>
      </c>
      <c r="I19" s="10"/>
    </row>
    <row r="20" spans="1:9" x14ac:dyDescent="0.4">
      <c r="A20" s="66" t="s">
        <v>82</v>
      </c>
      <c r="B20" s="67">
        <v>1</v>
      </c>
      <c r="C20" s="67">
        <v>0.45</v>
      </c>
      <c r="D20" s="67">
        <v>0.35</v>
      </c>
      <c r="E20" s="71">
        <v>0.25</v>
      </c>
      <c r="F20" s="72" t="s">
        <v>75</v>
      </c>
      <c r="G20" s="68" t="str">
        <f>IF(H20=TRUE,"ANO","NE")</f>
        <v>NE</v>
      </c>
      <c r="H20" s="147" t="b">
        <v>0</v>
      </c>
      <c r="I20" s="10"/>
    </row>
    <row r="21" spans="1:9" ht="15" thickBot="1" x14ac:dyDescent="0.45">
      <c r="A21" s="110" t="s">
        <v>83</v>
      </c>
      <c r="B21" s="111">
        <v>1</v>
      </c>
      <c r="C21" s="111">
        <v>0.6</v>
      </c>
      <c r="D21" s="111">
        <v>0.5</v>
      </c>
      <c r="E21" s="112">
        <v>0.4</v>
      </c>
      <c r="F21" s="73" t="s">
        <v>76</v>
      </c>
      <c r="G21" s="74" t="str">
        <f>IF(H21=TRUE,"ANO","NE")</f>
        <v>NE</v>
      </c>
      <c r="H21" s="148" t="b">
        <v>0</v>
      </c>
      <c r="I21" s="10"/>
    </row>
    <row r="22" spans="1:9" ht="44.15" customHeight="1" thickBot="1" x14ac:dyDescent="0.45">
      <c r="A22" s="14"/>
      <c r="B22" s="31"/>
      <c r="C22" s="31"/>
      <c r="D22" s="31"/>
      <c r="E22" s="31"/>
      <c r="F22" s="209" t="s">
        <v>84</v>
      </c>
      <c r="G22" s="210"/>
      <c r="H22" s="126">
        <f>IF(H11&gt;0,COUNTIF(G17:G21,"ANO")=1,0)</f>
        <v>0</v>
      </c>
      <c r="I22" s="10"/>
    </row>
    <row r="23" spans="1:9" x14ac:dyDescent="0.4">
      <c r="A23" s="14"/>
      <c r="B23" s="31"/>
      <c r="C23" s="31"/>
      <c r="D23" s="31"/>
      <c r="E23" s="31"/>
      <c r="F23" s="31"/>
      <c r="G23" s="31"/>
      <c r="I23" s="10"/>
    </row>
    <row r="24" spans="1:9" ht="14.7" customHeight="1" x14ac:dyDescent="0.4">
      <c r="A24" s="189" t="s">
        <v>85</v>
      </c>
      <c r="B24" s="190"/>
      <c r="C24" s="190"/>
      <c r="D24" s="190"/>
      <c r="E24" s="190"/>
      <c r="F24" s="190"/>
      <c r="G24" s="190"/>
      <c r="H24" s="190"/>
      <c r="I24" s="10"/>
    </row>
    <row r="25" spans="1:9" x14ac:dyDescent="0.4">
      <c r="A25" s="45" t="s">
        <v>86</v>
      </c>
      <c r="B25" s="39" t="s">
        <v>649</v>
      </c>
      <c r="I25" s="10"/>
    </row>
    <row r="26" spans="1:9" x14ac:dyDescent="0.4">
      <c r="A26" s="17" t="s">
        <v>78</v>
      </c>
      <c r="B26" s="149"/>
      <c r="I26" s="10"/>
    </row>
    <row r="27" spans="1:9" x14ac:dyDescent="0.4">
      <c r="A27" s="17" t="s">
        <v>80</v>
      </c>
      <c r="B27" s="149"/>
      <c r="I27" s="10"/>
    </row>
    <row r="28" spans="1:9" x14ac:dyDescent="0.4">
      <c r="A28" s="17" t="s">
        <v>81</v>
      </c>
      <c r="B28" s="149"/>
      <c r="I28" s="10"/>
    </row>
    <row r="29" spans="1:9" x14ac:dyDescent="0.4">
      <c r="A29" s="17" t="s">
        <v>82</v>
      </c>
      <c r="B29" s="149"/>
      <c r="I29" s="10"/>
    </row>
    <row r="30" spans="1:9" x14ac:dyDescent="0.4">
      <c r="A30" s="17" t="s">
        <v>83</v>
      </c>
      <c r="B30" s="149"/>
      <c r="I30" s="10"/>
    </row>
    <row r="31" spans="1:9" ht="28.4" customHeight="1" x14ac:dyDescent="0.4">
      <c r="A31" s="18" t="s">
        <v>87</v>
      </c>
      <c r="B31" s="55">
        <f>IF(SUM(B26:B30)=H11,H11,"nerovná se, opravte")</f>
        <v>0</v>
      </c>
      <c r="I31" s="10"/>
    </row>
    <row r="32" spans="1:9" x14ac:dyDescent="0.4">
      <c r="A32" s="75"/>
      <c r="B32" s="77"/>
      <c r="I32" s="10"/>
    </row>
    <row r="33" spans="1:9" x14ac:dyDescent="0.4">
      <c r="A33" s="14"/>
      <c r="B33" s="76"/>
      <c r="C33" s="76"/>
      <c r="D33" s="76"/>
      <c r="E33" s="76"/>
      <c r="F33" s="76"/>
      <c r="G33" s="76"/>
      <c r="H33" s="89"/>
      <c r="I33" s="10"/>
    </row>
    <row r="34" spans="1:9" ht="15" thickBot="1" x14ac:dyDescent="0.45">
      <c r="A34" s="211" t="s">
        <v>88</v>
      </c>
      <c r="B34" s="212"/>
      <c r="C34" s="212"/>
      <c r="D34" s="212"/>
      <c r="E34" s="212"/>
      <c r="F34" s="212"/>
      <c r="G34" s="212"/>
      <c r="H34" s="212"/>
      <c r="I34" s="10"/>
    </row>
    <row r="35" spans="1:9" ht="29.15" x14ac:dyDescent="0.4">
      <c r="A35" s="99" t="s">
        <v>72</v>
      </c>
      <c r="B35" s="100" t="s">
        <v>73</v>
      </c>
      <c r="C35" s="100" t="s">
        <v>74</v>
      </c>
      <c r="D35" s="100" t="s">
        <v>75</v>
      </c>
      <c r="E35" s="100" t="s">
        <v>76</v>
      </c>
      <c r="F35" s="100"/>
      <c r="G35" s="100"/>
      <c r="H35" s="101"/>
      <c r="I35" s="10"/>
    </row>
    <row r="36" spans="1:9" x14ac:dyDescent="0.4">
      <c r="A36" s="17" t="s">
        <v>78</v>
      </c>
      <c r="B36" s="3">
        <f>IF($H$18=TRUE,B26*B17,0)</f>
        <v>0</v>
      </c>
      <c r="C36" s="3">
        <f>IF($H$19=TRUE,$B26*C17,0)</f>
        <v>0</v>
      </c>
      <c r="D36" s="3">
        <f>IF($H$20=TRUE,$B26*D17,0)</f>
        <v>0</v>
      </c>
      <c r="E36" s="3">
        <f>IF($H$21=TRUE,$B26*E17,0)</f>
        <v>0</v>
      </c>
      <c r="F36" s="3"/>
      <c r="G36" s="3"/>
      <c r="H36" s="102"/>
      <c r="I36" s="10"/>
    </row>
    <row r="37" spans="1:9" x14ac:dyDescent="0.4">
      <c r="A37" s="17" t="s">
        <v>80</v>
      </c>
      <c r="B37" s="3">
        <f t="shared" ref="B37:B40" si="1">IF($H$18=TRUE,B27*B18,0)</f>
        <v>0</v>
      </c>
      <c r="C37" s="3">
        <f>IF($H$19=TRUE,$B27*C18,0)</f>
        <v>0</v>
      </c>
      <c r="D37" s="3">
        <f>IF($H$20=TRUE,$B27*D18,0)</f>
        <v>0</v>
      </c>
      <c r="E37" s="3">
        <f>IF($H$21=TRUE,$B27*E18,0)</f>
        <v>0</v>
      </c>
      <c r="F37" s="3"/>
      <c r="G37" s="3"/>
      <c r="H37" s="102"/>
      <c r="I37" s="10"/>
    </row>
    <row r="38" spans="1:9" x14ac:dyDescent="0.4">
      <c r="A38" s="17" t="s">
        <v>81</v>
      </c>
      <c r="B38" s="3">
        <f t="shared" si="1"/>
        <v>0</v>
      </c>
      <c r="C38" s="3">
        <f>IF($H$19=TRUE,$B28*C19,0)</f>
        <v>0</v>
      </c>
      <c r="D38" s="3">
        <f>IF($H$20=TRUE,$B28*D19,0)</f>
        <v>0</v>
      </c>
      <c r="E38" s="3">
        <f>IF($H$21=TRUE,$B28*E19,0)</f>
        <v>0</v>
      </c>
      <c r="F38" s="3"/>
      <c r="G38" s="3"/>
      <c r="H38" s="102"/>
      <c r="I38" s="10"/>
    </row>
    <row r="39" spans="1:9" x14ac:dyDescent="0.4">
      <c r="A39" s="17" t="s">
        <v>82</v>
      </c>
      <c r="B39" s="3">
        <f t="shared" si="1"/>
        <v>0</v>
      </c>
      <c r="C39" s="3">
        <f>IF($H$19=TRUE,$B29*C20,0)</f>
        <v>0</v>
      </c>
      <c r="D39" s="3">
        <f>IF($H$20=TRUE,$B29*D20,0)</f>
        <v>0</v>
      </c>
      <c r="E39" s="3">
        <f>IF($H$21=TRUE,$B29*E20,0)</f>
        <v>0</v>
      </c>
      <c r="F39" s="3"/>
      <c r="G39" s="3"/>
      <c r="H39" s="102"/>
      <c r="I39" s="10"/>
    </row>
    <row r="40" spans="1:9" x14ac:dyDescent="0.4">
      <c r="A40" s="17" t="s">
        <v>83</v>
      </c>
      <c r="B40" s="3">
        <f t="shared" si="1"/>
        <v>0</v>
      </c>
      <c r="C40" s="3">
        <f>IF($H$19=TRUE,$B30*C21,0)</f>
        <v>0</v>
      </c>
      <c r="D40" s="3">
        <f>IF($H$20=TRUE,$B30*D21,0)</f>
        <v>0</v>
      </c>
      <c r="E40" s="3">
        <f>IF($H$21=TRUE,$B30*E21,0)</f>
        <v>0</v>
      </c>
      <c r="F40" s="3"/>
      <c r="G40" s="3"/>
      <c r="H40" s="102"/>
      <c r="I40" s="10"/>
    </row>
    <row r="41" spans="1:9" ht="29.15" x14ac:dyDescent="0.4">
      <c r="A41" s="18" t="s">
        <v>89</v>
      </c>
      <c r="B41" s="6">
        <f>SUM(B36:B40)</f>
        <v>0</v>
      </c>
      <c r="C41" s="6">
        <f>SUM(C36:C40)</f>
        <v>0</v>
      </c>
      <c r="D41" s="6">
        <f>SUM(D36:D40)</f>
        <v>0</v>
      </c>
      <c r="E41" s="6">
        <f>SUM(E36:E40)</f>
        <v>0</v>
      </c>
      <c r="F41" s="6"/>
      <c r="G41" s="6"/>
      <c r="H41" s="103"/>
      <c r="I41" s="10"/>
    </row>
    <row r="42" spans="1:9" ht="15" thickBot="1" x14ac:dyDescent="0.45">
      <c r="A42" s="104" t="s">
        <v>90</v>
      </c>
      <c r="B42" s="105">
        <f>IF(B31=0,0,B41/B31*1)</f>
        <v>0</v>
      </c>
      <c r="C42" s="105">
        <f>IF(B31=0,0,C41/B31*1)</f>
        <v>0</v>
      </c>
      <c r="D42" s="105">
        <f>IF(B31=0,0,D41/B31*1)</f>
        <v>0</v>
      </c>
      <c r="E42" s="105">
        <f>IF(B31=0,0,E41/B31*1)</f>
        <v>0</v>
      </c>
      <c r="F42" s="105"/>
      <c r="G42" s="105"/>
      <c r="H42" s="106"/>
      <c r="I42" s="10"/>
    </row>
    <row r="43" spans="1:9" x14ac:dyDescent="0.4">
      <c r="A43" s="35"/>
      <c r="B43" s="76"/>
      <c r="C43" s="76"/>
      <c r="D43" s="76"/>
      <c r="E43" s="76"/>
      <c r="F43" s="76"/>
      <c r="G43" s="76"/>
      <c r="H43" s="76"/>
      <c r="I43" s="10"/>
    </row>
    <row r="44" spans="1:9" x14ac:dyDescent="0.4">
      <c r="A44" s="14"/>
      <c r="B44" s="76"/>
      <c r="C44" s="76"/>
      <c r="D44" s="76"/>
      <c r="E44" s="76"/>
      <c r="F44" s="76"/>
      <c r="G44" s="76"/>
      <c r="H44" s="76"/>
      <c r="I44" s="10"/>
    </row>
    <row r="45" spans="1:9" ht="14.7" customHeight="1" thickBot="1" x14ac:dyDescent="0.45">
      <c r="A45" s="189" t="s">
        <v>650</v>
      </c>
      <c r="B45" s="190"/>
      <c r="C45" s="190"/>
      <c r="D45" s="190"/>
      <c r="E45" s="190"/>
      <c r="F45" s="190"/>
      <c r="G45" s="190"/>
      <c r="H45" s="190"/>
      <c r="I45" s="10"/>
    </row>
    <row r="46" spans="1:9" x14ac:dyDescent="0.4">
      <c r="A46" s="81" t="s">
        <v>91</v>
      </c>
      <c r="B46" s="90" t="s">
        <v>92</v>
      </c>
      <c r="C46" s="91" t="s">
        <v>59</v>
      </c>
      <c r="D46" s="91" t="s">
        <v>60</v>
      </c>
      <c r="E46" s="91" t="s">
        <v>61</v>
      </c>
      <c r="F46" s="91" t="s">
        <v>62</v>
      </c>
      <c r="G46" s="91" t="s">
        <v>63</v>
      </c>
      <c r="H46" s="92" t="s">
        <v>93</v>
      </c>
      <c r="I46" s="10"/>
    </row>
    <row r="47" spans="1:9" s="2" customFormat="1" x14ac:dyDescent="0.4">
      <c r="A47" s="43" t="s">
        <v>94</v>
      </c>
      <c r="B47" s="4" t="s">
        <v>95</v>
      </c>
      <c r="C47" s="32">
        <f>C12</f>
        <v>0</v>
      </c>
      <c r="D47" s="32">
        <f>D12</f>
        <v>0</v>
      </c>
      <c r="E47" s="32">
        <f>E12</f>
        <v>0</v>
      </c>
      <c r="F47" s="32">
        <f t="shared" ref="F47:G47" si="2">F12</f>
        <v>0</v>
      </c>
      <c r="G47" s="32">
        <f t="shared" si="2"/>
        <v>0</v>
      </c>
      <c r="H47" s="93">
        <f>SUM(C47:G47)</f>
        <v>0</v>
      </c>
      <c r="I47" s="36"/>
    </row>
    <row r="48" spans="1:9" x14ac:dyDescent="0.4">
      <c r="A48" s="44" t="s">
        <v>96</v>
      </c>
      <c r="B48" s="4" t="s">
        <v>97</v>
      </c>
      <c r="C48" s="146"/>
      <c r="D48" s="146"/>
      <c r="E48" s="146"/>
      <c r="F48" s="146"/>
      <c r="G48" s="146"/>
      <c r="H48" s="94">
        <f>SUM(C48:G48)</f>
        <v>0</v>
      </c>
      <c r="I48" s="10"/>
    </row>
    <row r="49" spans="1:9" x14ac:dyDescent="0.4">
      <c r="A49" s="44" t="s">
        <v>96</v>
      </c>
      <c r="B49" s="4" t="s">
        <v>98</v>
      </c>
      <c r="C49" s="146"/>
      <c r="D49" s="146"/>
      <c r="E49" s="146"/>
      <c r="F49" s="146"/>
      <c r="G49" s="146"/>
      <c r="H49" s="94">
        <f t="shared" ref="H49:H51" si="3">SUM(C49:E49)</f>
        <v>0</v>
      </c>
      <c r="I49" s="10"/>
    </row>
    <row r="50" spans="1:9" x14ac:dyDescent="0.4">
      <c r="A50" s="44" t="s">
        <v>99</v>
      </c>
      <c r="B50" s="4" t="s">
        <v>97</v>
      </c>
      <c r="C50" s="146"/>
      <c r="D50" s="146"/>
      <c r="E50" s="146"/>
      <c r="F50" s="146"/>
      <c r="G50" s="146"/>
      <c r="H50" s="94">
        <f t="shared" si="3"/>
        <v>0</v>
      </c>
      <c r="I50" s="10"/>
    </row>
    <row r="51" spans="1:9" x14ac:dyDescent="0.4">
      <c r="A51" s="44" t="s">
        <v>99</v>
      </c>
      <c r="B51" s="4" t="s">
        <v>98</v>
      </c>
      <c r="C51" s="146"/>
      <c r="D51" s="146"/>
      <c r="E51" s="146"/>
      <c r="F51" s="146"/>
      <c r="G51" s="146"/>
      <c r="H51" s="94">
        <f t="shared" si="3"/>
        <v>0</v>
      </c>
      <c r="I51" s="10"/>
    </row>
    <row r="52" spans="1:9" s="2" customFormat="1" x14ac:dyDescent="0.4">
      <c r="A52" s="43" t="s">
        <v>100</v>
      </c>
      <c r="B52" s="4" t="s">
        <v>95</v>
      </c>
      <c r="C52" s="32">
        <f>SUM(C47:C51)</f>
        <v>0</v>
      </c>
      <c r="D52" s="32">
        <f>SUM(D47:D51)</f>
        <v>0</v>
      </c>
      <c r="E52" s="32">
        <f>SUM(E47:E51)</f>
        <v>0</v>
      </c>
      <c r="F52" s="32">
        <f t="shared" ref="F52:G52" si="4">SUM(F47:F51)</f>
        <v>0</v>
      </c>
      <c r="G52" s="32">
        <f t="shared" si="4"/>
        <v>0</v>
      </c>
      <c r="H52" s="118">
        <f>IF(SUM(C52:G52)&gt;H11,"COFINANCE",SUM(C52:G52))</f>
        <v>0</v>
      </c>
      <c r="I52" s="36"/>
    </row>
    <row r="53" spans="1:9" s="2" customFormat="1" ht="15" thickBot="1" x14ac:dyDescent="0.45">
      <c r="A53" s="95" t="s">
        <v>101</v>
      </c>
      <c r="B53" s="96">
        <f>IF(H52=0,0,H47/B31)</f>
        <v>0</v>
      </c>
      <c r="C53" s="97" t="s">
        <v>95</v>
      </c>
      <c r="D53" s="97" t="s">
        <v>95</v>
      </c>
      <c r="E53" s="97" t="s">
        <v>95</v>
      </c>
      <c r="F53" s="97"/>
      <c r="G53" s="97"/>
      <c r="H53" s="98" t="s">
        <v>95</v>
      </c>
      <c r="I53" s="36"/>
    </row>
    <row r="54" spans="1:9" ht="15" thickBot="1" x14ac:dyDescent="0.45">
      <c r="A54" s="46"/>
      <c r="B54" s="37"/>
      <c r="C54" s="37"/>
      <c r="D54" s="37"/>
      <c r="E54" s="37"/>
      <c r="F54" s="37"/>
      <c r="G54" s="37"/>
      <c r="H54" s="37"/>
      <c r="I54" s="11"/>
    </row>
  </sheetData>
  <sheetProtection algorithmName="SHA-512" hashValue="04d6WOhlHq3aB7n0nQYdS9ATIKZow34qYGLb4+tZ5tnabkGvPJ6zyw97yE7cMCf9dqCsLa3OJXLPQCpFS7JlAQ==" saltValue="GiBkJXrme0+3B3lG4ARvqw==" spinCount="100000" sheet="1" selectLockedCells="1"/>
  <protectedRanges>
    <protectedRange sqref="C13:G13" name="Oblast3"/>
    <protectedRange sqref="C7:G10 C12:G12" name="Oblast2"/>
    <protectedRange sqref="C47:G51" name="Oblast4"/>
  </protectedRanges>
  <mergeCells count="14">
    <mergeCell ref="A34:H34"/>
    <mergeCell ref="A5:H5"/>
    <mergeCell ref="A45:H45"/>
    <mergeCell ref="A7:B7"/>
    <mergeCell ref="A8:B8"/>
    <mergeCell ref="A9:B9"/>
    <mergeCell ref="A10:B10"/>
    <mergeCell ref="A6:B6"/>
    <mergeCell ref="A11:B11"/>
    <mergeCell ref="A12:B12"/>
    <mergeCell ref="F16:H16"/>
    <mergeCell ref="F17:H17"/>
    <mergeCell ref="F22:G22"/>
    <mergeCell ref="A24:H24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378"/>
  <sheetViews>
    <sheetView topLeftCell="A67" zoomScaleNormal="100" workbookViewId="0">
      <selection activeCell="B86" sqref="B86"/>
    </sheetView>
  </sheetViews>
  <sheetFormatPr defaultRowHeight="14.6" x14ac:dyDescent="0.4"/>
  <cols>
    <col min="1" max="1" width="42.15234375" customWidth="1"/>
    <col min="2" max="2" width="87.84375" customWidth="1"/>
    <col min="6" max="6" width="10.3828125" bestFit="1" customWidth="1"/>
  </cols>
  <sheetData>
    <row r="1" spans="1:292" ht="20.9" customHeight="1" thickBot="1" x14ac:dyDescent="0.45">
      <c r="A1" s="216" t="s">
        <v>30</v>
      </c>
      <c r="B1" s="216"/>
      <c r="D1" s="2"/>
      <c r="E1" s="2"/>
      <c r="F1" s="2"/>
      <c r="G1" s="2"/>
      <c r="H1" s="2"/>
      <c r="I1" s="2"/>
      <c r="J1" s="2"/>
      <c r="K1" s="2"/>
    </row>
    <row r="2" spans="1:292" ht="18.899999999999999" thickBot="1" x14ac:dyDescent="0.55000000000000004">
      <c r="A2" s="41" t="s">
        <v>102</v>
      </c>
      <c r="B2" s="178" t="s">
        <v>103</v>
      </c>
      <c r="D2" s="2"/>
      <c r="E2" s="2"/>
      <c r="F2" s="2"/>
      <c r="G2" s="2"/>
      <c r="H2" s="2"/>
      <c r="I2" s="2"/>
      <c r="J2" s="2"/>
      <c r="K2" s="2"/>
    </row>
    <row r="3" spans="1:292" x14ac:dyDescent="0.4">
      <c r="A3" s="81" t="s">
        <v>32</v>
      </c>
      <c r="B3" s="132"/>
      <c r="D3" s="2"/>
      <c r="E3" s="79"/>
      <c r="F3" s="79"/>
      <c r="G3" s="79"/>
      <c r="H3" s="2"/>
      <c r="I3" s="2"/>
      <c r="J3" s="2"/>
      <c r="K3" s="2"/>
    </row>
    <row r="4" spans="1:292" x14ac:dyDescent="0.4">
      <c r="A4" s="16" t="s">
        <v>34</v>
      </c>
      <c r="B4" s="133"/>
      <c r="D4" s="2"/>
      <c r="E4" s="79"/>
      <c r="F4" s="79"/>
      <c r="G4" s="79"/>
      <c r="H4" s="2"/>
      <c r="I4" s="2"/>
      <c r="J4" s="2"/>
      <c r="K4" s="2"/>
    </row>
    <row r="5" spans="1:292" x14ac:dyDescent="0.4">
      <c r="A5" s="16" t="s">
        <v>36</v>
      </c>
      <c r="B5" s="133"/>
      <c r="D5" s="79"/>
      <c r="E5" s="2"/>
      <c r="F5" s="2"/>
      <c r="G5" s="2"/>
      <c r="H5" s="2"/>
      <c r="I5" s="2"/>
      <c r="J5" s="2"/>
      <c r="K5" s="2"/>
    </row>
    <row r="6" spans="1:292" x14ac:dyDescent="0.4">
      <c r="A6" s="22" t="s">
        <v>37</v>
      </c>
      <c r="B6" s="134"/>
      <c r="D6" s="2"/>
      <c r="E6" s="2"/>
      <c r="F6" s="2"/>
      <c r="G6" s="2"/>
      <c r="H6" s="2"/>
      <c r="I6" s="2"/>
      <c r="J6" s="2"/>
      <c r="K6" s="2"/>
    </row>
    <row r="7" spans="1:292" x14ac:dyDescent="0.4">
      <c r="A7" s="16" t="s">
        <v>38</v>
      </c>
      <c r="B7" s="135"/>
      <c r="D7" s="2"/>
      <c r="E7" s="2"/>
      <c r="F7" s="2"/>
      <c r="G7" s="2"/>
      <c r="H7" s="2"/>
      <c r="I7" s="2"/>
      <c r="J7" s="2"/>
      <c r="K7" s="2"/>
    </row>
    <row r="8" spans="1:292" x14ac:dyDescent="0.4">
      <c r="A8" s="82" t="s">
        <v>40</v>
      </c>
      <c r="B8" s="133"/>
      <c r="D8" s="2"/>
      <c r="E8" s="2"/>
      <c r="F8" s="2"/>
      <c r="G8" s="2"/>
      <c r="H8" s="2"/>
      <c r="I8" s="2"/>
      <c r="J8" s="2"/>
      <c r="K8" s="2"/>
    </row>
    <row r="9" spans="1:292" ht="15" thickBot="1" x14ac:dyDescent="0.45">
      <c r="A9" s="83" t="s">
        <v>42</v>
      </c>
      <c r="B9" s="136" t="s">
        <v>43</v>
      </c>
      <c r="D9" s="2"/>
      <c r="E9" s="2"/>
      <c r="F9" s="2"/>
      <c r="G9" s="2"/>
      <c r="H9" s="2"/>
      <c r="I9" s="2"/>
      <c r="J9" s="2"/>
      <c r="K9" s="2"/>
    </row>
    <row r="10" spans="1:292" ht="15" thickBot="1" x14ac:dyDescent="0.45">
      <c r="A10" s="23" t="s">
        <v>104</v>
      </c>
      <c r="B10" s="137"/>
    </row>
    <row r="11" spans="1:292" x14ac:dyDescent="0.4">
      <c r="A11" s="15" t="s">
        <v>45</v>
      </c>
      <c r="B11" s="138"/>
    </row>
    <row r="12" spans="1:292" x14ac:dyDescent="0.4">
      <c r="A12" s="58" t="s">
        <v>45</v>
      </c>
      <c r="B12" s="133"/>
    </row>
    <row r="13" spans="1:292" ht="15" thickBot="1" x14ac:dyDescent="0.45">
      <c r="A13" s="59" t="s">
        <v>45</v>
      </c>
      <c r="B13" s="134"/>
    </row>
    <row r="14" spans="1:292" ht="15" thickBot="1" x14ac:dyDescent="0.45">
      <c r="A14" s="23" t="s">
        <v>105</v>
      </c>
      <c r="B14" s="139"/>
    </row>
    <row r="15" spans="1:292" x14ac:dyDescent="0.4">
      <c r="A15" s="60" t="s">
        <v>47</v>
      </c>
      <c r="B15" s="138"/>
    </row>
    <row r="16" spans="1:292" s="4" customFormat="1" x14ac:dyDescent="0.4">
      <c r="A16" s="16" t="s">
        <v>48</v>
      </c>
      <c r="B16" s="140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4">
      <c r="A17" s="16" t="s">
        <v>49</v>
      </c>
      <c r="B17" s="133" t="s">
        <v>50</v>
      </c>
    </row>
    <row r="18" spans="1:2" x14ac:dyDescent="0.4">
      <c r="A18" s="16" t="s">
        <v>51</v>
      </c>
      <c r="B18" s="141"/>
    </row>
    <row r="19" spans="1:2" ht="15" thickBot="1" x14ac:dyDescent="0.45">
      <c r="A19" s="22" t="s">
        <v>106</v>
      </c>
      <c r="B19" s="142"/>
    </row>
    <row r="20" spans="1:2" ht="15" thickBot="1" x14ac:dyDescent="0.45">
      <c r="A20" s="61" t="s">
        <v>107</v>
      </c>
      <c r="B20" s="139"/>
    </row>
    <row r="21" spans="1:2" x14ac:dyDescent="0.4">
      <c r="A21" s="53" t="s">
        <v>47</v>
      </c>
      <c r="B21" s="138"/>
    </row>
    <row r="22" spans="1:2" x14ac:dyDescent="0.4">
      <c r="A22" s="16" t="s">
        <v>54</v>
      </c>
      <c r="B22" s="133"/>
    </row>
    <row r="23" spans="1:2" x14ac:dyDescent="0.4">
      <c r="A23" s="16" t="s">
        <v>48</v>
      </c>
      <c r="B23" s="140"/>
    </row>
    <row r="24" spans="1:2" x14ac:dyDescent="0.4">
      <c r="A24" s="16" t="s">
        <v>49</v>
      </c>
      <c r="B24" s="133" t="s">
        <v>50</v>
      </c>
    </row>
    <row r="25" spans="1:2" x14ac:dyDescent="0.4">
      <c r="A25" s="16" t="s">
        <v>51</v>
      </c>
      <c r="B25" s="141"/>
    </row>
    <row r="26" spans="1:2" ht="15" thickBot="1" x14ac:dyDescent="0.45">
      <c r="A26" s="21" t="s">
        <v>108</v>
      </c>
      <c r="B26" s="143"/>
    </row>
    <row r="29" spans="1:2" ht="21" thickBot="1" x14ac:dyDescent="0.45">
      <c r="A29" s="216" t="s">
        <v>30</v>
      </c>
      <c r="B29" s="216"/>
    </row>
    <row r="30" spans="1:2" ht="18.899999999999999" thickBot="1" x14ac:dyDescent="0.55000000000000004">
      <c r="A30" s="41" t="s">
        <v>102</v>
      </c>
      <c r="B30" s="178" t="s">
        <v>103</v>
      </c>
    </row>
    <row r="31" spans="1:2" x14ac:dyDescent="0.4">
      <c r="A31" s="81" t="s">
        <v>32</v>
      </c>
      <c r="B31" s="132"/>
    </row>
    <row r="32" spans="1:2" x14ac:dyDescent="0.4">
      <c r="A32" s="16" t="s">
        <v>34</v>
      </c>
      <c r="B32" s="133"/>
    </row>
    <row r="33" spans="1:2" x14ac:dyDescent="0.4">
      <c r="A33" s="16" t="s">
        <v>36</v>
      </c>
      <c r="B33" s="133"/>
    </row>
    <row r="34" spans="1:2" x14ac:dyDescent="0.4">
      <c r="A34" s="22" t="s">
        <v>37</v>
      </c>
      <c r="B34" s="134"/>
    </row>
    <row r="35" spans="1:2" x14ac:dyDescent="0.4">
      <c r="A35" s="16" t="s">
        <v>38</v>
      </c>
      <c r="B35" s="135"/>
    </row>
    <row r="36" spans="1:2" x14ac:dyDescent="0.4">
      <c r="A36" s="82" t="s">
        <v>40</v>
      </c>
      <c r="B36" s="133"/>
    </row>
    <row r="37" spans="1:2" ht="15" thickBot="1" x14ac:dyDescent="0.45">
      <c r="A37" s="83" t="s">
        <v>42</v>
      </c>
      <c r="B37" s="136" t="s">
        <v>43</v>
      </c>
    </row>
    <row r="38" spans="1:2" ht="15" thickBot="1" x14ac:dyDescent="0.45">
      <c r="A38" s="23" t="s">
        <v>104</v>
      </c>
      <c r="B38" s="137"/>
    </row>
    <row r="39" spans="1:2" x14ac:dyDescent="0.4">
      <c r="A39" s="15" t="s">
        <v>45</v>
      </c>
      <c r="B39" s="138"/>
    </row>
    <row r="40" spans="1:2" x14ac:dyDescent="0.4">
      <c r="A40" s="58" t="s">
        <v>45</v>
      </c>
      <c r="B40" s="133"/>
    </row>
    <row r="41" spans="1:2" ht="15" thickBot="1" x14ac:dyDescent="0.45">
      <c r="A41" s="59" t="s">
        <v>45</v>
      </c>
      <c r="B41" s="134"/>
    </row>
    <row r="42" spans="1:2" ht="15" thickBot="1" x14ac:dyDescent="0.45">
      <c r="A42" s="23" t="s">
        <v>105</v>
      </c>
      <c r="B42" s="139"/>
    </row>
    <row r="43" spans="1:2" x14ac:dyDescent="0.4">
      <c r="A43" s="60" t="s">
        <v>47</v>
      </c>
      <c r="B43" s="138"/>
    </row>
    <row r="44" spans="1:2" x14ac:dyDescent="0.4">
      <c r="A44" s="16" t="s">
        <v>48</v>
      </c>
      <c r="B44" s="140"/>
    </row>
    <row r="45" spans="1:2" x14ac:dyDescent="0.4">
      <c r="A45" s="16" t="s">
        <v>49</v>
      </c>
      <c r="B45" s="133" t="s">
        <v>50</v>
      </c>
    </row>
    <row r="46" spans="1:2" x14ac:dyDescent="0.4">
      <c r="A46" s="16" t="s">
        <v>51</v>
      </c>
      <c r="B46" s="141"/>
    </row>
    <row r="47" spans="1:2" ht="15" thickBot="1" x14ac:dyDescent="0.45">
      <c r="A47" s="22" t="s">
        <v>106</v>
      </c>
      <c r="B47" s="142"/>
    </row>
    <row r="48" spans="1:2" ht="15" thickBot="1" x14ac:dyDescent="0.45">
      <c r="A48" s="61" t="s">
        <v>107</v>
      </c>
      <c r="B48" s="139"/>
    </row>
    <row r="49" spans="1:2" x14ac:dyDescent="0.4">
      <c r="A49" s="53" t="s">
        <v>47</v>
      </c>
      <c r="B49" s="138"/>
    </row>
    <row r="50" spans="1:2" x14ac:dyDescent="0.4">
      <c r="A50" s="16" t="s">
        <v>54</v>
      </c>
      <c r="B50" s="133"/>
    </row>
    <row r="51" spans="1:2" x14ac:dyDescent="0.4">
      <c r="A51" s="16" t="s">
        <v>48</v>
      </c>
      <c r="B51" s="140"/>
    </row>
    <row r="52" spans="1:2" x14ac:dyDescent="0.4">
      <c r="A52" s="16" t="s">
        <v>49</v>
      </c>
      <c r="B52" s="133" t="s">
        <v>50</v>
      </c>
    </row>
    <row r="53" spans="1:2" x14ac:dyDescent="0.4">
      <c r="A53" s="16" t="s">
        <v>51</v>
      </c>
      <c r="B53" s="141"/>
    </row>
    <row r="54" spans="1:2" ht="15" thickBot="1" x14ac:dyDescent="0.45">
      <c r="A54" s="21" t="s">
        <v>108</v>
      </c>
      <c r="B54" s="143"/>
    </row>
    <row r="56" spans="1:2" ht="21" thickBot="1" x14ac:dyDescent="0.45">
      <c r="A56" s="216" t="s">
        <v>30</v>
      </c>
      <c r="B56" s="216"/>
    </row>
    <row r="57" spans="1:2" ht="18.45" x14ac:dyDescent="0.5">
      <c r="A57" s="41" t="s">
        <v>102</v>
      </c>
      <c r="B57" s="178" t="s">
        <v>103</v>
      </c>
    </row>
    <row r="58" spans="1:2" x14ac:dyDescent="0.4">
      <c r="A58" s="81" t="s">
        <v>32</v>
      </c>
      <c r="B58" s="132"/>
    </row>
    <row r="59" spans="1:2" x14ac:dyDescent="0.4">
      <c r="A59" s="16" t="s">
        <v>34</v>
      </c>
      <c r="B59" s="133"/>
    </row>
    <row r="60" spans="1:2" x14ac:dyDescent="0.4">
      <c r="A60" s="16" t="s">
        <v>36</v>
      </c>
      <c r="B60" s="133"/>
    </row>
    <row r="61" spans="1:2" x14ac:dyDescent="0.4">
      <c r="A61" s="22" t="s">
        <v>37</v>
      </c>
      <c r="B61" s="134"/>
    </row>
    <row r="62" spans="1:2" x14ac:dyDescent="0.4">
      <c r="A62" s="16" t="s">
        <v>38</v>
      </c>
      <c r="B62" s="135"/>
    </row>
    <row r="63" spans="1:2" x14ac:dyDescent="0.4">
      <c r="A63" s="82" t="s">
        <v>40</v>
      </c>
      <c r="B63" s="133"/>
    </row>
    <row r="64" spans="1:2" ht="15" thickBot="1" x14ac:dyDescent="0.45">
      <c r="A64" s="83" t="s">
        <v>42</v>
      </c>
      <c r="B64" s="145" t="s">
        <v>43</v>
      </c>
    </row>
    <row r="65" spans="1:2" ht="15" thickBot="1" x14ac:dyDescent="0.45">
      <c r="A65" s="23" t="s">
        <v>104</v>
      </c>
      <c r="B65" s="137"/>
    </row>
    <row r="66" spans="1:2" x14ac:dyDescent="0.4">
      <c r="A66" s="15" t="s">
        <v>45</v>
      </c>
      <c r="B66" s="138"/>
    </row>
    <row r="67" spans="1:2" x14ac:dyDescent="0.4">
      <c r="A67" s="58" t="s">
        <v>45</v>
      </c>
      <c r="B67" s="133"/>
    </row>
    <row r="68" spans="1:2" ht="15" thickBot="1" x14ac:dyDescent="0.45">
      <c r="A68" s="59" t="s">
        <v>45</v>
      </c>
      <c r="B68" s="134"/>
    </row>
    <row r="69" spans="1:2" ht="15" thickBot="1" x14ac:dyDescent="0.45">
      <c r="A69" s="23" t="s">
        <v>105</v>
      </c>
      <c r="B69" s="139"/>
    </row>
    <row r="70" spans="1:2" x14ac:dyDescent="0.4">
      <c r="A70" s="60" t="s">
        <v>47</v>
      </c>
      <c r="B70" s="138"/>
    </row>
    <row r="71" spans="1:2" x14ac:dyDescent="0.4">
      <c r="A71" s="16" t="s">
        <v>48</v>
      </c>
      <c r="B71" s="140"/>
    </row>
    <row r="72" spans="1:2" x14ac:dyDescent="0.4">
      <c r="A72" s="16" t="s">
        <v>49</v>
      </c>
      <c r="B72" s="133" t="s">
        <v>50</v>
      </c>
    </row>
    <row r="73" spans="1:2" x14ac:dyDescent="0.4">
      <c r="A73" s="16" t="s">
        <v>51</v>
      </c>
      <c r="B73" s="141"/>
    </row>
    <row r="74" spans="1:2" ht="15" thickBot="1" x14ac:dyDescent="0.45">
      <c r="A74" s="22" t="s">
        <v>106</v>
      </c>
      <c r="B74" s="142"/>
    </row>
    <row r="75" spans="1:2" ht="15" thickBot="1" x14ac:dyDescent="0.45">
      <c r="A75" s="61" t="s">
        <v>107</v>
      </c>
      <c r="B75" s="139"/>
    </row>
    <row r="76" spans="1:2" x14ac:dyDescent="0.4">
      <c r="A76" s="53" t="s">
        <v>47</v>
      </c>
      <c r="B76" s="138"/>
    </row>
    <row r="77" spans="1:2" x14ac:dyDescent="0.4">
      <c r="A77" s="16" t="s">
        <v>54</v>
      </c>
      <c r="B77" s="133"/>
    </row>
    <row r="78" spans="1:2" x14ac:dyDescent="0.4">
      <c r="A78" s="16" t="s">
        <v>48</v>
      </c>
      <c r="B78" s="140"/>
    </row>
    <row r="79" spans="1:2" x14ac:dyDescent="0.4">
      <c r="A79" s="16" t="s">
        <v>49</v>
      </c>
      <c r="B79" s="133" t="s">
        <v>50</v>
      </c>
    </row>
    <row r="80" spans="1:2" x14ac:dyDescent="0.4">
      <c r="A80" s="16" t="s">
        <v>51</v>
      </c>
      <c r="B80" s="141"/>
    </row>
    <row r="81" spans="1:2" ht="15" thickBot="1" x14ac:dyDescent="0.45">
      <c r="A81" s="21" t="s">
        <v>108</v>
      </c>
      <c r="B81" s="143"/>
    </row>
    <row r="83" spans="1:2" ht="21" thickBot="1" x14ac:dyDescent="0.45">
      <c r="A83" s="216" t="s">
        <v>30</v>
      </c>
      <c r="B83" s="216"/>
    </row>
    <row r="84" spans="1:2" ht="18.899999999999999" thickBot="1" x14ac:dyDescent="0.55000000000000004">
      <c r="A84" s="41" t="s">
        <v>102</v>
      </c>
      <c r="B84" s="178" t="s">
        <v>103</v>
      </c>
    </row>
    <row r="85" spans="1:2" x14ac:dyDescent="0.4">
      <c r="A85" s="81" t="s">
        <v>32</v>
      </c>
      <c r="B85" s="132"/>
    </row>
    <row r="86" spans="1:2" x14ac:dyDescent="0.4">
      <c r="A86" s="16" t="s">
        <v>34</v>
      </c>
      <c r="B86" s="133"/>
    </row>
    <row r="87" spans="1:2" x14ac:dyDescent="0.4">
      <c r="A87" s="16" t="s">
        <v>36</v>
      </c>
      <c r="B87" s="133"/>
    </row>
    <row r="88" spans="1:2" x14ac:dyDescent="0.4">
      <c r="A88" s="22" t="s">
        <v>37</v>
      </c>
      <c r="B88" s="134"/>
    </row>
    <row r="89" spans="1:2" x14ac:dyDescent="0.4">
      <c r="A89" s="16" t="s">
        <v>38</v>
      </c>
      <c r="B89" s="135"/>
    </row>
    <row r="90" spans="1:2" x14ac:dyDescent="0.4">
      <c r="A90" s="82" t="s">
        <v>40</v>
      </c>
      <c r="B90" s="133"/>
    </row>
    <row r="91" spans="1:2" ht="15" thickBot="1" x14ac:dyDescent="0.45">
      <c r="A91" s="83" t="s">
        <v>42</v>
      </c>
      <c r="B91" s="136" t="s">
        <v>43</v>
      </c>
    </row>
    <row r="92" spans="1:2" ht="15" thickBot="1" x14ac:dyDescent="0.45">
      <c r="A92" s="23" t="s">
        <v>104</v>
      </c>
      <c r="B92" s="137"/>
    </row>
    <row r="93" spans="1:2" x14ac:dyDescent="0.4">
      <c r="A93" s="15" t="s">
        <v>45</v>
      </c>
      <c r="B93" s="138"/>
    </row>
    <row r="94" spans="1:2" x14ac:dyDescent="0.4">
      <c r="A94" s="58" t="s">
        <v>45</v>
      </c>
      <c r="B94" s="133"/>
    </row>
    <row r="95" spans="1:2" ht="15" thickBot="1" x14ac:dyDescent="0.45">
      <c r="A95" s="59" t="s">
        <v>45</v>
      </c>
      <c r="B95" s="134"/>
    </row>
    <row r="96" spans="1:2" ht="15" thickBot="1" x14ac:dyDescent="0.45">
      <c r="A96" s="23" t="s">
        <v>105</v>
      </c>
      <c r="B96" s="139"/>
    </row>
    <row r="97" spans="1:2" x14ac:dyDescent="0.4">
      <c r="A97" s="60" t="s">
        <v>47</v>
      </c>
      <c r="B97" s="138"/>
    </row>
    <row r="98" spans="1:2" x14ac:dyDescent="0.4">
      <c r="A98" s="16" t="s">
        <v>48</v>
      </c>
      <c r="B98" s="140"/>
    </row>
    <row r="99" spans="1:2" x14ac:dyDescent="0.4">
      <c r="A99" s="16" t="s">
        <v>49</v>
      </c>
      <c r="B99" s="133" t="s">
        <v>50</v>
      </c>
    </row>
    <row r="100" spans="1:2" x14ac:dyDescent="0.4">
      <c r="A100" s="16" t="s">
        <v>51</v>
      </c>
      <c r="B100" s="141"/>
    </row>
    <row r="101" spans="1:2" ht="15" thickBot="1" x14ac:dyDescent="0.45">
      <c r="A101" s="22" t="s">
        <v>106</v>
      </c>
      <c r="B101" s="142"/>
    </row>
    <row r="102" spans="1:2" ht="15" thickBot="1" x14ac:dyDescent="0.45">
      <c r="A102" s="61" t="s">
        <v>107</v>
      </c>
      <c r="B102" s="139"/>
    </row>
    <row r="103" spans="1:2" x14ac:dyDescent="0.4">
      <c r="A103" s="53" t="s">
        <v>47</v>
      </c>
      <c r="B103" s="138"/>
    </row>
    <row r="104" spans="1:2" x14ac:dyDescent="0.4">
      <c r="A104" s="16" t="s">
        <v>54</v>
      </c>
      <c r="B104" s="133"/>
    </row>
    <row r="105" spans="1:2" x14ac:dyDescent="0.4">
      <c r="A105" s="16" t="s">
        <v>48</v>
      </c>
      <c r="B105" s="140"/>
    </row>
    <row r="106" spans="1:2" x14ac:dyDescent="0.4">
      <c r="A106" s="16" t="s">
        <v>49</v>
      </c>
      <c r="B106" s="133" t="s">
        <v>50</v>
      </c>
    </row>
    <row r="107" spans="1:2" x14ac:dyDescent="0.4">
      <c r="A107" s="16" t="s">
        <v>51</v>
      </c>
      <c r="B107" s="141"/>
    </row>
    <row r="108" spans="1:2" ht="15" thickBot="1" x14ac:dyDescent="0.45">
      <c r="A108" s="21" t="s">
        <v>108</v>
      </c>
      <c r="B108" s="143"/>
    </row>
    <row r="110" spans="1:2" ht="21" thickBot="1" x14ac:dyDescent="0.45">
      <c r="A110" s="216" t="s">
        <v>30</v>
      </c>
      <c r="B110" s="216"/>
    </row>
    <row r="111" spans="1:2" ht="18.899999999999999" thickBot="1" x14ac:dyDescent="0.55000000000000004">
      <c r="A111" s="41" t="s">
        <v>102</v>
      </c>
      <c r="B111" s="178" t="s">
        <v>103</v>
      </c>
    </row>
    <row r="112" spans="1:2" x14ac:dyDescent="0.4">
      <c r="A112" s="81" t="s">
        <v>32</v>
      </c>
      <c r="B112" s="132"/>
    </row>
    <row r="113" spans="1:2" x14ac:dyDescent="0.4">
      <c r="A113" s="16" t="s">
        <v>34</v>
      </c>
      <c r="B113" s="133"/>
    </row>
    <row r="114" spans="1:2" x14ac:dyDescent="0.4">
      <c r="A114" s="16" t="s">
        <v>36</v>
      </c>
      <c r="B114" s="133"/>
    </row>
    <row r="115" spans="1:2" x14ac:dyDescent="0.4">
      <c r="A115" s="22" t="s">
        <v>37</v>
      </c>
      <c r="B115" s="134"/>
    </row>
    <row r="116" spans="1:2" x14ac:dyDescent="0.4">
      <c r="A116" s="16" t="s">
        <v>38</v>
      </c>
      <c r="B116" s="135"/>
    </row>
    <row r="117" spans="1:2" x14ac:dyDescent="0.4">
      <c r="A117" s="82" t="s">
        <v>40</v>
      </c>
      <c r="B117" s="133"/>
    </row>
    <row r="118" spans="1:2" ht="15" thickBot="1" x14ac:dyDescent="0.45">
      <c r="A118" s="83" t="s">
        <v>42</v>
      </c>
      <c r="B118" s="136" t="s">
        <v>43</v>
      </c>
    </row>
    <row r="119" spans="1:2" ht="15" thickBot="1" x14ac:dyDescent="0.45">
      <c r="A119" s="23" t="s">
        <v>104</v>
      </c>
      <c r="B119" s="137"/>
    </row>
    <row r="120" spans="1:2" x14ac:dyDescent="0.4">
      <c r="A120" s="15" t="s">
        <v>45</v>
      </c>
      <c r="B120" s="138"/>
    </row>
    <row r="121" spans="1:2" x14ac:dyDescent="0.4">
      <c r="A121" s="58" t="s">
        <v>45</v>
      </c>
      <c r="B121" s="133"/>
    </row>
    <row r="122" spans="1:2" ht="15" thickBot="1" x14ac:dyDescent="0.45">
      <c r="A122" s="59" t="s">
        <v>45</v>
      </c>
      <c r="B122" s="134"/>
    </row>
    <row r="123" spans="1:2" ht="15" thickBot="1" x14ac:dyDescent="0.45">
      <c r="A123" s="23" t="s">
        <v>105</v>
      </c>
      <c r="B123" s="139"/>
    </row>
    <row r="124" spans="1:2" x14ac:dyDescent="0.4">
      <c r="A124" s="60" t="s">
        <v>47</v>
      </c>
      <c r="B124" s="138"/>
    </row>
    <row r="125" spans="1:2" x14ac:dyDescent="0.4">
      <c r="A125" s="16" t="s">
        <v>48</v>
      </c>
      <c r="B125" s="140"/>
    </row>
    <row r="126" spans="1:2" x14ac:dyDescent="0.4">
      <c r="A126" s="16" t="s">
        <v>49</v>
      </c>
      <c r="B126" s="133" t="s">
        <v>50</v>
      </c>
    </row>
    <row r="127" spans="1:2" x14ac:dyDescent="0.4">
      <c r="A127" s="16" t="s">
        <v>51</v>
      </c>
      <c r="B127" s="141"/>
    </row>
    <row r="128" spans="1:2" ht="15" thickBot="1" x14ac:dyDescent="0.45">
      <c r="A128" s="22" t="s">
        <v>106</v>
      </c>
      <c r="B128" s="142"/>
    </row>
    <row r="129" spans="1:2" ht="15" thickBot="1" x14ac:dyDescent="0.45">
      <c r="A129" s="61" t="s">
        <v>107</v>
      </c>
      <c r="B129" s="139"/>
    </row>
    <row r="130" spans="1:2" x14ac:dyDescent="0.4">
      <c r="A130" s="53" t="s">
        <v>47</v>
      </c>
      <c r="B130" s="138"/>
    </row>
    <row r="131" spans="1:2" x14ac:dyDescent="0.4">
      <c r="A131" s="16" t="s">
        <v>54</v>
      </c>
      <c r="B131" s="133"/>
    </row>
    <row r="132" spans="1:2" x14ac:dyDescent="0.4">
      <c r="A132" s="16" t="s">
        <v>48</v>
      </c>
      <c r="B132" s="140"/>
    </row>
    <row r="133" spans="1:2" x14ac:dyDescent="0.4">
      <c r="A133" s="16" t="s">
        <v>49</v>
      </c>
      <c r="B133" s="133" t="s">
        <v>50</v>
      </c>
    </row>
    <row r="134" spans="1:2" x14ac:dyDescent="0.4">
      <c r="A134" s="16" t="s">
        <v>51</v>
      </c>
      <c r="B134" s="141"/>
    </row>
    <row r="135" spans="1:2" ht="15" thickBot="1" x14ac:dyDescent="0.45">
      <c r="A135" s="21" t="s">
        <v>108</v>
      </c>
      <c r="B135" s="143"/>
    </row>
    <row r="137" spans="1:2" ht="21" thickBot="1" x14ac:dyDescent="0.45">
      <c r="A137" s="216" t="s">
        <v>30</v>
      </c>
      <c r="B137" s="216"/>
    </row>
    <row r="138" spans="1:2" ht="18.899999999999999" thickBot="1" x14ac:dyDescent="0.55000000000000004">
      <c r="A138" s="41" t="s">
        <v>102</v>
      </c>
      <c r="B138" s="178" t="s">
        <v>103</v>
      </c>
    </row>
    <row r="139" spans="1:2" x14ac:dyDescent="0.4">
      <c r="A139" s="81" t="s">
        <v>32</v>
      </c>
      <c r="B139" s="132"/>
    </row>
    <row r="140" spans="1:2" x14ac:dyDescent="0.4">
      <c r="A140" s="16" t="s">
        <v>34</v>
      </c>
      <c r="B140" s="133"/>
    </row>
    <row r="141" spans="1:2" x14ac:dyDescent="0.4">
      <c r="A141" s="16" t="s">
        <v>36</v>
      </c>
      <c r="B141" s="133"/>
    </row>
    <row r="142" spans="1:2" x14ac:dyDescent="0.4">
      <c r="A142" s="22" t="s">
        <v>37</v>
      </c>
      <c r="B142" s="134"/>
    </row>
    <row r="143" spans="1:2" x14ac:dyDescent="0.4">
      <c r="A143" s="16" t="s">
        <v>38</v>
      </c>
      <c r="B143" s="135"/>
    </row>
    <row r="144" spans="1:2" x14ac:dyDescent="0.4">
      <c r="A144" s="82" t="s">
        <v>40</v>
      </c>
      <c r="B144" s="133"/>
    </row>
    <row r="145" spans="1:2" ht="15" thickBot="1" x14ac:dyDescent="0.45">
      <c r="A145" s="83" t="s">
        <v>42</v>
      </c>
      <c r="B145" s="136" t="s">
        <v>43</v>
      </c>
    </row>
    <row r="146" spans="1:2" ht="15" thickBot="1" x14ac:dyDescent="0.45">
      <c r="A146" s="23" t="s">
        <v>104</v>
      </c>
      <c r="B146" s="137"/>
    </row>
    <row r="147" spans="1:2" x14ac:dyDescent="0.4">
      <c r="A147" s="15" t="s">
        <v>45</v>
      </c>
      <c r="B147" s="138"/>
    </row>
    <row r="148" spans="1:2" x14ac:dyDescent="0.4">
      <c r="A148" s="58" t="s">
        <v>45</v>
      </c>
      <c r="B148" s="133"/>
    </row>
    <row r="149" spans="1:2" ht="15" thickBot="1" x14ac:dyDescent="0.45">
      <c r="A149" s="59" t="s">
        <v>45</v>
      </c>
      <c r="B149" s="134"/>
    </row>
    <row r="150" spans="1:2" ht="15" thickBot="1" x14ac:dyDescent="0.45">
      <c r="A150" s="23" t="s">
        <v>105</v>
      </c>
      <c r="B150" s="139"/>
    </row>
    <row r="151" spans="1:2" x14ac:dyDescent="0.4">
      <c r="A151" s="60" t="s">
        <v>47</v>
      </c>
      <c r="B151" s="138"/>
    </row>
    <row r="152" spans="1:2" x14ac:dyDescent="0.4">
      <c r="A152" s="16" t="s">
        <v>48</v>
      </c>
      <c r="B152" s="140"/>
    </row>
    <row r="153" spans="1:2" x14ac:dyDescent="0.4">
      <c r="A153" s="16" t="s">
        <v>49</v>
      </c>
      <c r="B153" s="133" t="s">
        <v>50</v>
      </c>
    </row>
    <row r="154" spans="1:2" x14ac:dyDescent="0.4">
      <c r="A154" s="16" t="s">
        <v>51</v>
      </c>
      <c r="B154" s="141"/>
    </row>
    <row r="155" spans="1:2" ht="15" thickBot="1" x14ac:dyDescent="0.45">
      <c r="A155" s="22" t="s">
        <v>106</v>
      </c>
      <c r="B155" s="142"/>
    </row>
    <row r="156" spans="1:2" ht="15" thickBot="1" x14ac:dyDescent="0.45">
      <c r="A156" s="61" t="s">
        <v>107</v>
      </c>
      <c r="B156" s="139"/>
    </row>
    <row r="157" spans="1:2" x14ac:dyDescent="0.4">
      <c r="A157" s="53" t="s">
        <v>47</v>
      </c>
      <c r="B157" s="138"/>
    </row>
    <row r="158" spans="1:2" x14ac:dyDescent="0.4">
      <c r="A158" s="16" t="s">
        <v>54</v>
      </c>
      <c r="B158" s="133"/>
    </row>
    <row r="159" spans="1:2" x14ac:dyDescent="0.4">
      <c r="A159" s="16" t="s">
        <v>48</v>
      </c>
      <c r="B159" s="140"/>
    </row>
    <row r="160" spans="1:2" x14ac:dyDescent="0.4">
      <c r="A160" s="16" t="s">
        <v>49</v>
      </c>
      <c r="B160" s="133" t="s">
        <v>50</v>
      </c>
    </row>
    <row r="161" spans="1:2" x14ac:dyDescent="0.4">
      <c r="A161" s="16" t="s">
        <v>51</v>
      </c>
      <c r="B161" s="141"/>
    </row>
    <row r="162" spans="1:2" ht="15" thickBot="1" x14ac:dyDescent="0.45">
      <c r="A162" s="21" t="s">
        <v>108</v>
      </c>
      <c r="B162" s="143"/>
    </row>
    <row r="164" spans="1:2" ht="21" thickBot="1" x14ac:dyDescent="0.45">
      <c r="A164" s="216" t="s">
        <v>30</v>
      </c>
      <c r="B164" s="216"/>
    </row>
    <row r="165" spans="1:2" ht="18.899999999999999" thickBot="1" x14ac:dyDescent="0.55000000000000004">
      <c r="A165" s="41" t="s">
        <v>102</v>
      </c>
      <c r="B165" s="178" t="s">
        <v>103</v>
      </c>
    </row>
    <row r="166" spans="1:2" x14ac:dyDescent="0.4">
      <c r="A166" s="81" t="s">
        <v>32</v>
      </c>
      <c r="B166" s="132"/>
    </row>
    <row r="167" spans="1:2" x14ac:dyDescent="0.4">
      <c r="A167" s="16" t="s">
        <v>34</v>
      </c>
      <c r="B167" s="133"/>
    </row>
    <row r="168" spans="1:2" x14ac:dyDescent="0.4">
      <c r="A168" s="16" t="s">
        <v>36</v>
      </c>
      <c r="B168" s="133"/>
    </row>
    <row r="169" spans="1:2" x14ac:dyDescent="0.4">
      <c r="A169" s="22" t="s">
        <v>37</v>
      </c>
      <c r="B169" s="134"/>
    </row>
    <row r="170" spans="1:2" x14ac:dyDescent="0.4">
      <c r="A170" s="16" t="s">
        <v>38</v>
      </c>
      <c r="B170" s="135"/>
    </row>
    <row r="171" spans="1:2" x14ac:dyDescent="0.4">
      <c r="A171" s="82" t="s">
        <v>40</v>
      </c>
      <c r="B171" s="133"/>
    </row>
    <row r="172" spans="1:2" ht="15" thickBot="1" x14ac:dyDescent="0.45">
      <c r="A172" s="83" t="s">
        <v>42</v>
      </c>
      <c r="B172" s="136" t="s">
        <v>43</v>
      </c>
    </row>
    <row r="173" spans="1:2" ht="15" thickBot="1" x14ac:dyDescent="0.45">
      <c r="A173" s="23" t="s">
        <v>104</v>
      </c>
      <c r="B173" s="137"/>
    </row>
    <row r="174" spans="1:2" x14ac:dyDescent="0.4">
      <c r="A174" s="15" t="s">
        <v>45</v>
      </c>
      <c r="B174" s="138"/>
    </row>
    <row r="175" spans="1:2" x14ac:dyDescent="0.4">
      <c r="A175" s="58" t="s">
        <v>45</v>
      </c>
      <c r="B175" s="133"/>
    </row>
    <row r="176" spans="1:2" ht="15" thickBot="1" x14ac:dyDescent="0.45">
      <c r="A176" s="59" t="s">
        <v>45</v>
      </c>
      <c r="B176" s="134"/>
    </row>
    <row r="177" spans="1:2" ht="15" thickBot="1" x14ac:dyDescent="0.45">
      <c r="A177" s="23" t="s">
        <v>105</v>
      </c>
      <c r="B177" s="139"/>
    </row>
    <row r="178" spans="1:2" x14ac:dyDescent="0.4">
      <c r="A178" s="60" t="s">
        <v>47</v>
      </c>
      <c r="B178" s="138"/>
    </row>
    <row r="179" spans="1:2" x14ac:dyDescent="0.4">
      <c r="A179" s="16" t="s">
        <v>48</v>
      </c>
      <c r="B179" s="140"/>
    </row>
    <row r="180" spans="1:2" x14ac:dyDescent="0.4">
      <c r="A180" s="16" t="s">
        <v>49</v>
      </c>
      <c r="B180" s="133" t="s">
        <v>50</v>
      </c>
    </row>
    <row r="181" spans="1:2" x14ac:dyDescent="0.4">
      <c r="A181" s="16" t="s">
        <v>51</v>
      </c>
      <c r="B181" s="141"/>
    </row>
    <row r="182" spans="1:2" ht="15" thickBot="1" x14ac:dyDescent="0.45">
      <c r="A182" s="22" t="s">
        <v>106</v>
      </c>
      <c r="B182" s="142"/>
    </row>
    <row r="183" spans="1:2" ht="15" thickBot="1" x14ac:dyDescent="0.45">
      <c r="A183" s="61" t="s">
        <v>107</v>
      </c>
      <c r="B183" s="139"/>
    </row>
    <row r="184" spans="1:2" x14ac:dyDescent="0.4">
      <c r="A184" s="53" t="s">
        <v>47</v>
      </c>
      <c r="B184" s="138"/>
    </row>
    <row r="185" spans="1:2" x14ac:dyDescent="0.4">
      <c r="A185" s="16" t="s">
        <v>54</v>
      </c>
      <c r="B185" s="133"/>
    </row>
    <row r="186" spans="1:2" x14ac:dyDescent="0.4">
      <c r="A186" s="16" t="s">
        <v>48</v>
      </c>
      <c r="B186" s="140"/>
    </row>
    <row r="187" spans="1:2" x14ac:dyDescent="0.4">
      <c r="A187" s="16" t="s">
        <v>49</v>
      </c>
      <c r="B187" s="133" t="s">
        <v>50</v>
      </c>
    </row>
    <row r="188" spans="1:2" x14ac:dyDescent="0.4">
      <c r="A188" s="16" t="s">
        <v>51</v>
      </c>
      <c r="B188" s="141"/>
    </row>
    <row r="189" spans="1:2" ht="15" thickBot="1" x14ac:dyDescent="0.45">
      <c r="A189" s="21" t="s">
        <v>108</v>
      </c>
      <c r="B189" s="143"/>
    </row>
    <row r="191" spans="1:2" ht="21" thickBot="1" x14ac:dyDescent="0.45">
      <c r="A191" s="216" t="s">
        <v>30</v>
      </c>
      <c r="B191" s="216"/>
    </row>
    <row r="192" spans="1:2" ht="18.899999999999999" thickBot="1" x14ac:dyDescent="0.55000000000000004">
      <c r="A192" s="41" t="s">
        <v>102</v>
      </c>
      <c r="B192" s="178" t="s">
        <v>103</v>
      </c>
    </row>
    <row r="193" spans="1:2" x14ac:dyDescent="0.4">
      <c r="A193" s="81" t="s">
        <v>32</v>
      </c>
      <c r="B193" s="132"/>
    </row>
    <row r="194" spans="1:2" x14ac:dyDescent="0.4">
      <c r="A194" s="16" t="s">
        <v>34</v>
      </c>
      <c r="B194" s="133"/>
    </row>
    <row r="195" spans="1:2" x14ac:dyDescent="0.4">
      <c r="A195" s="16" t="s">
        <v>36</v>
      </c>
      <c r="B195" s="133"/>
    </row>
    <row r="196" spans="1:2" x14ac:dyDescent="0.4">
      <c r="A196" s="22" t="s">
        <v>37</v>
      </c>
      <c r="B196" s="134"/>
    </row>
    <row r="197" spans="1:2" x14ac:dyDescent="0.4">
      <c r="A197" s="16" t="s">
        <v>38</v>
      </c>
      <c r="B197" s="135"/>
    </row>
    <row r="198" spans="1:2" x14ac:dyDescent="0.4">
      <c r="A198" s="82" t="s">
        <v>40</v>
      </c>
      <c r="B198" s="133"/>
    </row>
    <row r="199" spans="1:2" ht="15" thickBot="1" x14ac:dyDescent="0.45">
      <c r="A199" s="83" t="s">
        <v>42</v>
      </c>
      <c r="B199" s="136" t="s">
        <v>43</v>
      </c>
    </row>
    <row r="200" spans="1:2" ht="15" thickBot="1" x14ac:dyDescent="0.45">
      <c r="A200" s="23" t="s">
        <v>104</v>
      </c>
      <c r="B200" s="137"/>
    </row>
    <row r="201" spans="1:2" x14ac:dyDescent="0.4">
      <c r="A201" s="15" t="s">
        <v>45</v>
      </c>
      <c r="B201" s="138"/>
    </row>
    <row r="202" spans="1:2" x14ac:dyDescent="0.4">
      <c r="A202" s="58" t="s">
        <v>45</v>
      </c>
      <c r="B202" s="133"/>
    </row>
    <row r="203" spans="1:2" ht="15" thickBot="1" x14ac:dyDescent="0.45">
      <c r="A203" s="59" t="s">
        <v>45</v>
      </c>
      <c r="B203" s="134"/>
    </row>
    <row r="204" spans="1:2" ht="15" thickBot="1" x14ac:dyDescent="0.45">
      <c r="A204" s="23" t="s">
        <v>105</v>
      </c>
      <c r="B204" s="139"/>
    </row>
    <row r="205" spans="1:2" x14ac:dyDescent="0.4">
      <c r="A205" s="60" t="s">
        <v>47</v>
      </c>
      <c r="B205" s="138"/>
    </row>
    <row r="206" spans="1:2" x14ac:dyDescent="0.4">
      <c r="A206" s="16" t="s">
        <v>48</v>
      </c>
      <c r="B206" s="140"/>
    </row>
    <row r="207" spans="1:2" x14ac:dyDescent="0.4">
      <c r="A207" s="16" t="s">
        <v>49</v>
      </c>
      <c r="B207" s="133" t="s">
        <v>50</v>
      </c>
    </row>
    <row r="208" spans="1:2" x14ac:dyDescent="0.4">
      <c r="A208" s="16" t="s">
        <v>51</v>
      </c>
      <c r="B208" s="141"/>
    </row>
    <row r="209" spans="1:2" ht="15" thickBot="1" x14ac:dyDescent="0.45">
      <c r="A209" s="22" t="s">
        <v>106</v>
      </c>
      <c r="B209" s="142"/>
    </row>
    <row r="210" spans="1:2" ht="15" thickBot="1" x14ac:dyDescent="0.45">
      <c r="A210" s="61" t="s">
        <v>107</v>
      </c>
      <c r="B210" s="139"/>
    </row>
    <row r="211" spans="1:2" x14ac:dyDescent="0.4">
      <c r="A211" s="53" t="s">
        <v>47</v>
      </c>
      <c r="B211" s="138"/>
    </row>
    <row r="212" spans="1:2" x14ac:dyDescent="0.4">
      <c r="A212" s="16" t="s">
        <v>54</v>
      </c>
      <c r="B212" s="133"/>
    </row>
    <row r="213" spans="1:2" x14ac:dyDescent="0.4">
      <c r="A213" s="16" t="s">
        <v>48</v>
      </c>
      <c r="B213" s="140"/>
    </row>
    <row r="214" spans="1:2" x14ac:dyDescent="0.4">
      <c r="A214" s="16" t="s">
        <v>49</v>
      </c>
      <c r="B214" s="133" t="s">
        <v>50</v>
      </c>
    </row>
    <row r="215" spans="1:2" x14ac:dyDescent="0.4">
      <c r="A215" s="16" t="s">
        <v>51</v>
      </c>
      <c r="B215" s="141"/>
    </row>
    <row r="216" spans="1:2" ht="15" thickBot="1" x14ac:dyDescent="0.45">
      <c r="A216" s="21" t="s">
        <v>108</v>
      </c>
      <c r="B216" s="143"/>
    </row>
    <row r="218" spans="1:2" ht="21" thickBot="1" x14ac:dyDescent="0.45">
      <c r="A218" s="216" t="s">
        <v>30</v>
      </c>
      <c r="B218" s="216"/>
    </row>
    <row r="219" spans="1:2" ht="18.899999999999999" thickBot="1" x14ac:dyDescent="0.55000000000000004">
      <c r="A219" s="41" t="s">
        <v>102</v>
      </c>
      <c r="B219" s="178" t="s">
        <v>103</v>
      </c>
    </row>
    <row r="220" spans="1:2" x14ac:dyDescent="0.4">
      <c r="A220" s="81" t="s">
        <v>32</v>
      </c>
      <c r="B220" s="132"/>
    </row>
    <row r="221" spans="1:2" x14ac:dyDescent="0.4">
      <c r="A221" s="16" t="s">
        <v>34</v>
      </c>
      <c r="B221" s="133"/>
    </row>
    <row r="222" spans="1:2" x14ac:dyDescent="0.4">
      <c r="A222" s="16" t="s">
        <v>36</v>
      </c>
      <c r="B222" s="133"/>
    </row>
    <row r="223" spans="1:2" x14ac:dyDescent="0.4">
      <c r="A223" s="22" t="s">
        <v>37</v>
      </c>
      <c r="B223" s="134"/>
    </row>
    <row r="224" spans="1:2" x14ac:dyDescent="0.4">
      <c r="A224" s="16" t="s">
        <v>38</v>
      </c>
      <c r="B224" s="135"/>
    </row>
    <row r="225" spans="1:2" x14ac:dyDescent="0.4">
      <c r="A225" s="82" t="s">
        <v>40</v>
      </c>
      <c r="B225" s="133"/>
    </row>
    <row r="226" spans="1:2" ht="15" thickBot="1" x14ac:dyDescent="0.45">
      <c r="A226" s="83" t="s">
        <v>42</v>
      </c>
      <c r="B226" s="136" t="s">
        <v>43</v>
      </c>
    </row>
    <row r="227" spans="1:2" ht="15" thickBot="1" x14ac:dyDescent="0.45">
      <c r="A227" s="23" t="s">
        <v>104</v>
      </c>
      <c r="B227" s="137"/>
    </row>
    <row r="228" spans="1:2" x14ac:dyDescent="0.4">
      <c r="A228" s="15" t="s">
        <v>45</v>
      </c>
      <c r="B228" s="138"/>
    </row>
    <row r="229" spans="1:2" x14ac:dyDescent="0.4">
      <c r="A229" s="58" t="s">
        <v>45</v>
      </c>
      <c r="B229" s="133"/>
    </row>
    <row r="230" spans="1:2" ht="15" thickBot="1" x14ac:dyDescent="0.45">
      <c r="A230" s="59" t="s">
        <v>45</v>
      </c>
      <c r="B230" s="134"/>
    </row>
    <row r="231" spans="1:2" ht="15" thickBot="1" x14ac:dyDescent="0.45">
      <c r="A231" s="23" t="s">
        <v>105</v>
      </c>
      <c r="B231" s="139"/>
    </row>
    <row r="232" spans="1:2" x14ac:dyDescent="0.4">
      <c r="A232" s="60" t="s">
        <v>47</v>
      </c>
      <c r="B232" s="138"/>
    </row>
    <row r="233" spans="1:2" x14ac:dyDescent="0.4">
      <c r="A233" s="16" t="s">
        <v>48</v>
      </c>
      <c r="B233" s="140"/>
    </row>
    <row r="234" spans="1:2" x14ac:dyDescent="0.4">
      <c r="A234" s="16" t="s">
        <v>49</v>
      </c>
      <c r="B234" s="133" t="s">
        <v>50</v>
      </c>
    </row>
    <row r="235" spans="1:2" x14ac:dyDescent="0.4">
      <c r="A235" s="16" t="s">
        <v>51</v>
      </c>
      <c r="B235" s="141"/>
    </row>
    <row r="236" spans="1:2" ht="15" thickBot="1" x14ac:dyDescent="0.45">
      <c r="A236" s="22" t="s">
        <v>106</v>
      </c>
      <c r="B236" s="142"/>
    </row>
    <row r="237" spans="1:2" ht="15" thickBot="1" x14ac:dyDescent="0.45">
      <c r="A237" s="61" t="s">
        <v>107</v>
      </c>
      <c r="B237" s="139"/>
    </row>
    <row r="238" spans="1:2" x14ac:dyDescent="0.4">
      <c r="A238" s="53" t="s">
        <v>47</v>
      </c>
      <c r="B238" s="138"/>
    </row>
    <row r="239" spans="1:2" x14ac:dyDescent="0.4">
      <c r="A239" s="16" t="s">
        <v>54</v>
      </c>
      <c r="B239" s="133"/>
    </row>
    <row r="240" spans="1:2" x14ac:dyDescent="0.4">
      <c r="A240" s="16" t="s">
        <v>48</v>
      </c>
      <c r="B240" s="140"/>
    </row>
    <row r="241" spans="1:2" x14ac:dyDescent="0.4">
      <c r="A241" s="16" t="s">
        <v>49</v>
      </c>
      <c r="B241" s="133" t="s">
        <v>50</v>
      </c>
    </row>
    <row r="242" spans="1:2" x14ac:dyDescent="0.4">
      <c r="A242" s="16" t="s">
        <v>51</v>
      </c>
      <c r="B242" s="141"/>
    </row>
    <row r="243" spans="1:2" ht="15" thickBot="1" x14ac:dyDescent="0.45">
      <c r="A243" s="21" t="s">
        <v>108</v>
      </c>
      <c r="B243" s="144"/>
    </row>
    <row r="245" spans="1:2" ht="21" thickBot="1" x14ac:dyDescent="0.45">
      <c r="A245" s="216" t="s">
        <v>30</v>
      </c>
      <c r="B245" s="216"/>
    </row>
    <row r="246" spans="1:2" ht="18.899999999999999" thickBot="1" x14ac:dyDescent="0.55000000000000004">
      <c r="A246" s="41" t="s">
        <v>102</v>
      </c>
      <c r="B246" s="178" t="s">
        <v>103</v>
      </c>
    </row>
    <row r="247" spans="1:2" x14ac:dyDescent="0.4">
      <c r="A247" s="81" t="s">
        <v>32</v>
      </c>
      <c r="B247" s="132"/>
    </row>
    <row r="248" spans="1:2" x14ac:dyDescent="0.4">
      <c r="A248" s="16" t="s">
        <v>34</v>
      </c>
      <c r="B248" s="133"/>
    </row>
    <row r="249" spans="1:2" x14ac:dyDescent="0.4">
      <c r="A249" s="16" t="s">
        <v>36</v>
      </c>
      <c r="B249" s="133"/>
    </row>
    <row r="250" spans="1:2" x14ac:dyDescent="0.4">
      <c r="A250" s="22" t="s">
        <v>37</v>
      </c>
      <c r="B250" s="134"/>
    </row>
    <row r="251" spans="1:2" x14ac:dyDescent="0.4">
      <c r="A251" s="16" t="s">
        <v>38</v>
      </c>
      <c r="B251" s="135"/>
    </row>
    <row r="252" spans="1:2" x14ac:dyDescent="0.4">
      <c r="A252" s="82" t="s">
        <v>40</v>
      </c>
      <c r="B252" s="133"/>
    </row>
    <row r="253" spans="1:2" ht="15" thickBot="1" x14ac:dyDescent="0.45">
      <c r="A253" s="83" t="s">
        <v>42</v>
      </c>
      <c r="B253" s="136" t="s">
        <v>43</v>
      </c>
    </row>
    <row r="254" spans="1:2" ht="15" thickBot="1" x14ac:dyDescent="0.45">
      <c r="A254" s="23" t="s">
        <v>104</v>
      </c>
      <c r="B254" s="137"/>
    </row>
    <row r="255" spans="1:2" x14ac:dyDescent="0.4">
      <c r="A255" s="15" t="s">
        <v>45</v>
      </c>
      <c r="B255" s="138"/>
    </row>
    <row r="256" spans="1:2" x14ac:dyDescent="0.4">
      <c r="A256" s="58" t="s">
        <v>45</v>
      </c>
      <c r="B256" s="133"/>
    </row>
    <row r="257" spans="1:2" ht="15" thickBot="1" x14ac:dyDescent="0.45">
      <c r="A257" s="59" t="s">
        <v>45</v>
      </c>
      <c r="B257" s="134"/>
    </row>
    <row r="258" spans="1:2" ht="15" thickBot="1" x14ac:dyDescent="0.45">
      <c r="A258" s="23" t="s">
        <v>105</v>
      </c>
      <c r="B258" s="139"/>
    </row>
    <row r="259" spans="1:2" x14ac:dyDescent="0.4">
      <c r="A259" s="60" t="s">
        <v>47</v>
      </c>
      <c r="B259" s="138"/>
    </row>
    <row r="260" spans="1:2" x14ac:dyDescent="0.4">
      <c r="A260" s="16" t="s">
        <v>48</v>
      </c>
      <c r="B260" s="140"/>
    </row>
    <row r="261" spans="1:2" x14ac:dyDescent="0.4">
      <c r="A261" s="16" t="s">
        <v>49</v>
      </c>
      <c r="B261" s="133" t="s">
        <v>50</v>
      </c>
    </row>
    <row r="262" spans="1:2" x14ac:dyDescent="0.4">
      <c r="A262" s="16" t="s">
        <v>51</v>
      </c>
      <c r="B262" s="141"/>
    </row>
    <row r="263" spans="1:2" ht="15" thickBot="1" x14ac:dyDescent="0.45">
      <c r="A263" s="22" t="s">
        <v>106</v>
      </c>
      <c r="B263" s="142"/>
    </row>
    <row r="264" spans="1:2" ht="15" thickBot="1" x14ac:dyDescent="0.45">
      <c r="A264" s="61" t="s">
        <v>107</v>
      </c>
      <c r="B264" s="139"/>
    </row>
    <row r="265" spans="1:2" x14ac:dyDescent="0.4">
      <c r="A265" s="53" t="s">
        <v>47</v>
      </c>
      <c r="B265" s="138"/>
    </row>
    <row r="266" spans="1:2" x14ac:dyDescent="0.4">
      <c r="A266" s="16" t="s">
        <v>54</v>
      </c>
      <c r="B266" s="133"/>
    </row>
    <row r="267" spans="1:2" x14ac:dyDescent="0.4">
      <c r="A267" s="16" t="s">
        <v>48</v>
      </c>
      <c r="B267" s="140"/>
    </row>
    <row r="268" spans="1:2" x14ac:dyDescent="0.4">
      <c r="A268" s="16" t="s">
        <v>49</v>
      </c>
      <c r="B268" s="133" t="s">
        <v>50</v>
      </c>
    </row>
    <row r="269" spans="1:2" x14ac:dyDescent="0.4">
      <c r="A269" s="16" t="s">
        <v>51</v>
      </c>
      <c r="B269" s="141"/>
    </row>
    <row r="270" spans="1:2" ht="15" thickBot="1" x14ac:dyDescent="0.45">
      <c r="A270" s="21" t="s">
        <v>108</v>
      </c>
      <c r="B270" s="143"/>
    </row>
    <row r="272" spans="1:2" ht="21" thickBot="1" x14ac:dyDescent="0.45">
      <c r="A272" s="216" t="s">
        <v>30</v>
      </c>
      <c r="B272" s="216"/>
    </row>
    <row r="273" spans="1:2" ht="18.899999999999999" thickBot="1" x14ac:dyDescent="0.55000000000000004">
      <c r="A273" s="41" t="s">
        <v>102</v>
      </c>
      <c r="B273" s="178" t="s">
        <v>103</v>
      </c>
    </row>
    <row r="274" spans="1:2" x14ac:dyDescent="0.4">
      <c r="A274" s="81" t="s">
        <v>32</v>
      </c>
      <c r="B274" s="132"/>
    </row>
    <row r="275" spans="1:2" x14ac:dyDescent="0.4">
      <c r="A275" s="16" t="s">
        <v>34</v>
      </c>
      <c r="B275" s="133"/>
    </row>
    <row r="276" spans="1:2" x14ac:dyDescent="0.4">
      <c r="A276" s="16" t="s">
        <v>36</v>
      </c>
      <c r="B276" s="133"/>
    </row>
    <row r="277" spans="1:2" x14ac:dyDescent="0.4">
      <c r="A277" s="22" t="s">
        <v>37</v>
      </c>
      <c r="B277" s="134"/>
    </row>
    <row r="278" spans="1:2" x14ac:dyDescent="0.4">
      <c r="A278" s="16" t="s">
        <v>38</v>
      </c>
      <c r="B278" s="135"/>
    </row>
    <row r="279" spans="1:2" x14ac:dyDescent="0.4">
      <c r="A279" s="82" t="s">
        <v>40</v>
      </c>
      <c r="B279" s="133"/>
    </row>
    <row r="280" spans="1:2" ht="15" thickBot="1" x14ac:dyDescent="0.45">
      <c r="A280" s="83" t="s">
        <v>42</v>
      </c>
      <c r="B280" s="136" t="s">
        <v>43</v>
      </c>
    </row>
    <row r="281" spans="1:2" ht="15" thickBot="1" x14ac:dyDescent="0.45">
      <c r="A281" s="23" t="s">
        <v>104</v>
      </c>
      <c r="B281" s="137"/>
    </row>
    <row r="282" spans="1:2" x14ac:dyDescent="0.4">
      <c r="A282" s="15" t="s">
        <v>45</v>
      </c>
      <c r="B282" s="138"/>
    </row>
    <row r="283" spans="1:2" x14ac:dyDescent="0.4">
      <c r="A283" s="58" t="s">
        <v>45</v>
      </c>
      <c r="B283" s="133"/>
    </row>
    <row r="284" spans="1:2" ht="15" thickBot="1" x14ac:dyDescent="0.45">
      <c r="A284" s="59" t="s">
        <v>45</v>
      </c>
      <c r="B284" s="134"/>
    </row>
    <row r="285" spans="1:2" ht="15" thickBot="1" x14ac:dyDescent="0.45">
      <c r="A285" s="23" t="s">
        <v>105</v>
      </c>
      <c r="B285" s="139"/>
    </row>
    <row r="286" spans="1:2" x14ac:dyDescent="0.4">
      <c r="A286" s="60" t="s">
        <v>47</v>
      </c>
      <c r="B286" s="138"/>
    </row>
    <row r="287" spans="1:2" x14ac:dyDescent="0.4">
      <c r="A287" s="16" t="s">
        <v>48</v>
      </c>
      <c r="B287" s="140"/>
    </row>
    <row r="288" spans="1:2" x14ac:dyDescent="0.4">
      <c r="A288" s="16" t="s">
        <v>49</v>
      </c>
      <c r="B288" s="133" t="s">
        <v>50</v>
      </c>
    </row>
    <row r="289" spans="1:2" x14ac:dyDescent="0.4">
      <c r="A289" s="16" t="s">
        <v>51</v>
      </c>
      <c r="B289" s="141"/>
    </row>
    <row r="290" spans="1:2" ht="15" thickBot="1" x14ac:dyDescent="0.45">
      <c r="A290" s="22" t="s">
        <v>106</v>
      </c>
      <c r="B290" s="142"/>
    </row>
    <row r="291" spans="1:2" ht="15" thickBot="1" x14ac:dyDescent="0.45">
      <c r="A291" s="61" t="s">
        <v>107</v>
      </c>
      <c r="B291" s="139"/>
    </row>
    <row r="292" spans="1:2" x14ac:dyDescent="0.4">
      <c r="A292" s="53" t="s">
        <v>47</v>
      </c>
      <c r="B292" s="138"/>
    </row>
    <row r="293" spans="1:2" x14ac:dyDescent="0.4">
      <c r="A293" s="16" t="s">
        <v>54</v>
      </c>
      <c r="B293" s="133"/>
    </row>
    <row r="294" spans="1:2" x14ac:dyDescent="0.4">
      <c r="A294" s="16" t="s">
        <v>48</v>
      </c>
      <c r="B294" s="140"/>
    </row>
    <row r="295" spans="1:2" x14ac:dyDescent="0.4">
      <c r="A295" s="16" t="s">
        <v>49</v>
      </c>
      <c r="B295" s="133" t="s">
        <v>50</v>
      </c>
    </row>
    <row r="296" spans="1:2" x14ac:dyDescent="0.4">
      <c r="A296" s="16" t="s">
        <v>51</v>
      </c>
      <c r="B296" s="141"/>
    </row>
    <row r="297" spans="1:2" ht="15" thickBot="1" x14ac:dyDescent="0.45">
      <c r="A297" s="21" t="s">
        <v>108</v>
      </c>
      <c r="B297" s="143"/>
    </row>
    <row r="299" spans="1:2" ht="21" thickBot="1" x14ac:dyDescent="0.45">
      <c r="A299" s="216" t="s">
        <v>30</v>
      </c>
      <c r="B299" s="216"/>
    </row>
    <row r="300" spans="1:2" ht="18.899999999999999" thickBot="1" x14ac:dyDescent="0.55000000000000004">
      <c r="A300" s="41" t="s">
        <v>102</v>
      </c>
      <c r="B300" s="178" t="s">
        <v>103</v>
      </c>
    </row>
    <row r="301" spans="1:2" x14ac:dyDescent="0.4">
      <c r="A301" s="81" t="s">
        <v>32</v>
      </c>
      <c r="B301" s="132"/>
    </row>
    <row r="302" spans="1:2" x14ac:dyDescent="0.4">
      <c r="A302" s="16" t="s">
        <v>34</v>
      </c>
      <c r="B302" s="133"/>
    </row>
    <row r="303" spans="1:2" x14ac:dyDescent="0.4">
      <c r="A303" s="16" t="s">
        <v>36</v>
      </c>
      <c r="B303" s="133"/>
    </row>
    <row r="304" spans="1:2" x14ac:dyDescent="0.4">
      <c r="A304" s="22" t="s">
        <v>37</v>
      </c>
      <c r="B304" s="134"/>
    </row>
    <row r="305" spans="1:2" x14ac:dyDescent="0.4">
      <c r="A305" s="16" t="s">
        <v>38</v>
      </c>
      <c r="B305" s="135"/>
    </row>
    <row r="306" spans="1:2" x14ac:dyDescent="0.4">
      <c r="A306" s="82" t="s">
        <v>40</v>
      </c>
      <c r="B306" s="133"/>
    </row>
    <row r="307" spans="1:2" ht="15" thickBot="1" x14ac:dyDescent="0.45">
      <c r="A307" s="83" t="s">
        <v>42</v>
      </c>
      <c r="B307" s="136" t="s">
        <v>43</v>
      </c>
    </row>
    <row r="308" spans="1:2" ht="15" thickBot="1" x14ac:dyDescent="0.45">
      <c r="A308" s="23" t="s">
        <v>104</v>
      </c>
      <c r="B308" s="137"/>
    </row>
    <row r="309" spans="1:2" x14ac:dyDescent="0.4">
      <c r="A309" s="15" t="s">
        <v>45</v>
      </c>
      <c r="B309" s="138"/>
    </row>
    <row r="310" spans="1:2" x14ac:dyDescent="0.4">
      <c r="A310" s="58" t="s">
        <v>45</v>
      </c>
      <c r="B310" s="133"/>
    </row>
    <row r="311" spans="1:2" ht="15" thickBot="1" x14ac:dyDescent="0.45">
      <c r="A311" s="59" t="s">
        <v>45</v>
      </c>
      <c r="B311" s="134"/>
    </row>
    <row r="312" spans="1:2" ht="15" thickBot="1" x14ac:dyDescent="0.45">
      <c r="A312" s="23" t="s">
        <v>105</v>
      </c>
      <c r="B312" s="139"/>
    </row>
    <row r="313" spans="1:2" x14ac:dyDescent="0.4">
      <c r="A313" s="60" t="s">
        <v>47</v>
      </c>
      <c r="B313" s="138"/>
    </row>
    <row r="314" spans="1:2" x14ac:dyDescent="0.4">
      <c r="A314" s="16" t="s">
        <v>48</v>
      </c>
      <c r="B314" s="140"/>
    </row>
    <row r="315" spans="1:2" x14ac:dyDescent="0.4">
      <c r="A315" s="16" t="s">
        <v>49</v>
      </c>
      <c r="B315" s="133" t="s">
        <v>50</v>
      </c>
    </row>
    <row r="316" spans="1:2" x14ac:dyDescent="0.4">
      <c r="A316" s="16" t="s">
        <v>51</v>
      </c>
      <c r="B316" s="141"/>
    </row>
    <row r="317" spans="1:2" ht="15" thickBot="1" x14ac:dyDescent="0.45">
      <c r="A317" s="22" t="s">
        <v>106</v>
      </c>
      <c r="B317" s="142"/>
    </row>
    <row r="318" spans="1:2" ht="15" thickBot="1" x14ac:dyDescent="0.45">
      <c r="A318" s="61" t="s">
        <v>107</v>
      </c>
      <c r="B318" s="139"/>
    </row>
    <row r="319" spans="1:2" x14ac:dyDescent="0.4">
      <c r="A319" s="53" t="s">
        <v>47</v>
      </c>
      <c r="B319" s="138"/>
    </row>
    <row r="320" spans="1:2" x14ac:dyDescent="0.4">
      <c r="A320" s="16" t="s">
        <v>54</v>
      </c>
      <c r="B320" s="133"/>
    </row>
    <row r="321" spans="1:2" x14ac:dyDescent="0.4">
      <c r="A321" s="16" t="s">
        <v>48</v>
      </c>
      <c r="B321" s="140"/>
    </row>
    <row r="322" spans="1:2" x14ac:dyDescent="0.4">
      <c r="A322" s="16" t="s">
        <v>49</v>
      </c>
      <c r="B322" s="133" t="s">
        <v>50</v>
      </c>
    </row>
    <row r="323" spans="1:2" x14ac:dyDescent="0.4">
      <c r="A323" s="16" t="s">
        <v>51</v>
      </c>
      <c r="B323" s="141"/>
    </row>
    <row r="324" spans="1:2" ht="15" thickBot="1" x14ac:dyDescent="0.45">
      <c r="A324" s="21" t="s">
        <v>108</v>
      </c>
      <c r="B324" s="143"/>
    </row>
    <row r="326" spans="1:2" ht="21" thickBot="1" x14ac:dyDescent="0.45">
      <c r="A326" s="216" t="s">
        <v>30</v>
      </c>
      <c r="B326" s="216"/>
    </row>
    <row r="327" spans="1:2" ht="18.899999999999999" thickBot="1" x14ac:dyDescent="0.55000000000000004">
      <c r="A327" s="41" t="s">
        <v>102</v>
      </c>
      <c r="B327" s="178" t="s">
        <v>103</v>
      </c>
    </row>
    <row r="328" spans="1:2" x14ac:dyDescent="0.4">
      <c r="A328" s="81" t="s">
        <v>32</v>
      </c>
      <c r="B328" s="132"/>
    </row>
    <row r="329" spans="1:2" x14ac:dyDescent="0.4">
      <c r="A329" s="16" t="s">
        <v>34</v>
      </c>
      <c r="B329" s="133"/>
    </row>
    <row r="330" spans="1:2" x14ac:dyDescent="0.4">
      <c r="A330" s="16" t="s">
        <v>36</v>
      </c>
      <c r="B330" s="133"/>
    </row>
    <row r="331" spans="1:2" x14ac:dyDescent="0.4">
      <c r="A331" s="22" t="s">
        <v>37</v>
      </c>
      <c r="B331" s="134"/>
    </row>
    <row r="332" spans="1:2" x14ac:dyDescent="0.4">
      <c r="A332" s="16" t="s">
        <v>38</v>
      </c>
      <c r="B332" s="135"/>
    </row>
    <row r="333" spans="1:2" x14ac:dyDescent="0.4">
      <c r="A333" s="82" t="s">
        <v>40</v>
      </c>
      <c r="B333" s="133"/>
    </row>
    <row r="334" spans="1:2" ht="15" thickBot="1" x14ac:dyDescent="0.45">
      <c r="A334" s="83" t="s">
        <v>42</v>
      </c>
      <c r="B334" s="136" t="s">
        <v>43</v>
      </c>
    </row>
    <row r="335" spans="1:2" ht="15" thickBot="1" x14ac:dyDescent="0.45">
      <c r="A335" s="23" t="s">
        <v>104</v>
      </c>
      <c r="B335" s="137"/>
    </row>
    <row r="336" spans="1:2" x14ac:dyDescent="0.4">
      <c r="A336" s="15" t="s">
        <v>45</v>
      </c>
      <c r="B336" s="138"/>
    </row>
    <row r="337" spans="1:2" x14ac:dyDescent="0.4">
      <c r="A337" s="58" t="s">
        <v>45</v>
      </c>
      <c r="B337" s="133"/>
    </row>
    <row r="338" spans="1:2" ht="15" thickBot="1" x14ac:dyDescent="0.45">
      <c r="A338" s="59" t="s">
        <v>45</v>
      </c>
      <c r="B338" s="134"/>
    </row>
    <row r="339" spans="1:2" ht="15" thickBot="1" x14ac:dyDescent="0.45">
      <c r="A339" s="23" t="s">
        <v>105</v>
      </c>
      <c r="B339" s="139"/>
    </row>
    <row r="340" spans="1:2" x14ac:dyDescent="0.4">
      <c r="A340" s="60" t="s">
        <v>47</v>
      </c>
      <c r="B340" s="138"/>
    </row>
    <row r="341" spans="1:2" x14ac:dyDescent="0.4">
      <c r="A341" s="16" t="s">
        <v>48</v>
      </c>
      <c r="B341" s="140"/>
    </row>
    <row r="342" spans="1:2" x14ac:dyDescent="0.4">
      <c r="A342" s="16" t="s">
        <v>49</v>
      </c>
      <c r="B342" s="133" t="s">
        <v>50</v>
      </c>
    </row>
    <row r="343" spans="1:2" x14ac:dyDescent="0.4">
      <c r="A343" s="16" t="s">
        <v>51</v>
      </c>
      <c r="B343" s="141"/>
    </row>
    <row r="344" spans="1:2" ht="15" thickBot="1" x14ac:dyDescent="0.45">
      <c r="A344" s="22" t="s">
        <v>106</v>
      </c>
      <c r="B344" s="142"/>
    </row>
    <row r="345" spans="1:2" ht="15" thickBot="1" x14ac:dyDescent="0.45">
      <c r="A345" s="61" t="s">
        <v>107</v>
      </c>
      <c r="B345" s="139"/>
    </row>
    <row r="346" spans="1:2" x14ac:dyDescent="0.4">
      <c r="A346" s="53" t="s">
        <v>47</v>
      </c>
      <c r="B346" s="138"/>
    </row>
    <row r="347" spans="1:2" x14ac:dyDescent="0.4">
      <c r="A347" s="16" t="s">
        <v>54</v>
      </c>
      <c r="B347" s="133"/>
    </row>
    <row r="348" spans="1:2" x14ac:dyDescent="0.4">
      <c r="A348" s="16" t="s">
        <v>48</v>
      </c>
      <c r="B348" s="140"/>
    </row>
    <row r="349" spans="1:2" x14ac:dyDescent="0.4">
      <c r="A349" s="16" t="s">
        <v>49</v>
      </c>
      <c r="B349" s="133" t="s">
        <v>50</v>
      </c>
    </row>
    <row r="350" spans="1:2" x14ac:dyDescent="0.4">
      <c r="A350" s="16" t="s">
        <v>51</v>
      </c>
      <c r="B350" s="141"/>
    </row>
    <row r="351" spans="1:2" ht="15" thickBot="1" x14ac:dyDescent="0.45">
      <c r="A351" s="21" t="s">
        <v>108</v>
      </c>
      <c r="B351" s="143"/>
    </row>
    <row r="353" spans="1:2" ht="21" thickBot="1" x14ac:dyDescent="0.45">
      <c r="A353" s="216" t="s">
        <v>30</v>
      </c>
      <c r="B353" s="216"/>
    </row>
    <row r="354" spans="1:2" ht="18.899999999999999" thickBot="1" x14ac:dyDescent="0.55000000000000004">
      <c r="A354" s="41" t="s">
        <v>102</v>
      </c>
      <c r="B354" s="178" t="s">
        <v>103</v>
      </c>
    </row>
    <row r="355" spans="1:2" x14ac:dyDescent="0.4">
      <c r="A355" s="81" t="s">
        <v>32</v>
      </c>
      <c r="B355" s="132"/>
    </row>
    <row r="356" spans="1:2" x14ac:dyDescent="0.4">
      <c r="A356" s="16" t="s">
        <v>34</v>
      </c>
      <c r="B356" s="133"/>
    </row>
    <row r="357" spans="1:2" x14ac:dyDescent="0.4">
      <c r="A357" s="16" t="s">
        <v>36</v>
      </c>
      <c r="B357" s="133"/>
    </row>
    <row r="358" spans="1:2" x14ac:dyDescent="0.4">
      <c r="A358" s="22" t="s">
        <v>37</v>
      </c>
      <c r="B358" s="134"/>
    </row>
    <row r="359" spans="1:2" x14ac:dyDescent="0.4">
      <c r="A359" s="16" t="s">
        <v>38</v>
      </c>
      <c r="B359" s="135"/>
    </row>
    <row r="360" spans="1:2" x14ac:dyDescent="0.4">
      <c r="A360" s="82" t="s">
        <v>40</v>
      </c>
      <c r="B360" s="133"/>
    </row>
    <row r="361" spans="1:2" ht="15" thickBot="1" x14ac:dyDescent="0.45">
      <c r="A361" s="83" t="s">
        <v>42</v>
      </c>
      <c r="B361" s="136" t="s">
        <v>43</v>
      </c>
    </row>
    <row r="362" spans="1:2" ht="15" thickBot="1" x14ac:dyDescent="0.45">
      <c r="A362" s="23" t="s">
        <v>104</v>
      </c>
      <c r="B362" s="137"/>
    </row>
    <row r="363" spans="1:2" x14ac:dyDescent="0.4">
      <c r="A363" s="15" t="s">
        <v>45</v>
      </c>
      <c r="B363" s="138"/>
    </row>
    <row r="364" spans="1:2" x14ac:dyDescent="0.4">
      <c r="A364" s="58" t="s">
        <v>45</v>
      </c>
      <c r="B364" s="133"/>
    </row>
    <row r="365" spans="1:2" ht="15" thickBot="1" x14ac:dyDescent="0.45">
      <c r="A365" s="59" t="s">
        <v>45</v>
      </c>
      <c r="B365" s="134"/>
    </row>
    <row r="366" spans="1:2" ht="15" thickBot="1" x14ac:dyDescent="0.45">
      <c r="A366" s="23" t="s">
        <v>105</v>
      </c>
      <c r="B366" s="139"/>
    </row>
    <row r="367" spans="1:2" x14ac:dyDescent="0.4">
      <c r="A367" s="60" t="s">
        <v>47</v>
      </c>
      <c r="B367" s="138"/>
    </row>
    <row r="368" spans="1:2" x14ac:dyDescent="0.4">
      <c r="A368" s="16" t="s">
        <v>48</v>
      </c>
      <c r="B368" s="140"/>
    </row>
    <row r="369" spans="1:2" x14ac:dyDescent="0.4">
      <c r="A369" s="16" t="s">
        <v>49</v>
      </c>
      <c r="B369" s="133" t="s">
        <v>50</v>
      </c>
    </row>
    <row r="370" spans="1:2" x14ac:dyDescent="0.4">
      <c r="A370" s="16" t="s">
        <v>51</v>
      </c>
      <c r="B370" s="141"/>
    </row>
    <row r="371" spans="1:2" ht="15" thickBot="1" x14ac:dyDescent="0.45">
      <c r="A371" s="22" t="s">
        <v>106</v>
      </c>
      <c r="B371" s="142"/>
    </row>
    <row r="372" spans="1:2" ht="15" thickBot="1" x14ac:dyDescent="0.45">
      <c r="A372" s="61" t="s">
        <v>107</v>
      </c>
      <c r="B372" s="139"/>
    </row>
    <row r="373" spans="1:2" x14ac:dyDescent="0.4">
      <c r="A373" s="53" t="s">
        <v>47</v>
      </c>
      <c r="B373" s="138"/>
    </row>
    <row r="374" spans="1:2" x14ac:dyDescent="0.4">
      <c r="A374" s="16" t="s">
        <v>54</v>
      </c>
      <c r="B374" s="133"/>
    </row>
    <row r="375" spans="1:2" x14ac:dyDescent="0.4">
      <c r="A375" s="16" t="s">
        <v>48</v>
      </c>
      <c r="B375" s="140"/>
    </row>
    <row r="376" spans="1:2" x14ac:dyDescent="0.4">
      <c r="A376" s="16" t="s">
        <v>49</v>
      </c>
      <c r="B376" s="133" t="s">
        <v>50</v>
      </c>
    </row>
    <row r="377" spans="1:2" x14ac:dyDescent="0.4">
      <c r="A377" s="16" t="s">
        <v>51</v>
      </c>
      <c r="B377" s="141"/>
    </row>
    <row r="378" spans="1:2" ht="15" thickBot="1" x14ac:dyDescent="0.45">
      <c r="A378" s="21" t="s">
        <v>108</v>
      </c>
      <c r="B378" s="143"/>
    </row>
  </sheetData>
  <sheetProtection algorithmName="SHA-512" hashValue="5N9YcO0V4UC80AbxPHPhmUByyRDCZroTmxV1FvMws7iFtC9BT1HaQ4wPjPpanznilSdgLF0Ouw7clpZqw6lC/A==" saltValue="fDGpifL51XxzUNKNUJPVBA==" spinCount="100000" sheet="1" scenarios="1" selectLockedCells="1"/>
  <protectedRanges>
    <protectedRange sqref="B10:B25 B38:B53 B65:B80 B92:B107 B119:B134 B146:B161 B173:B188 B200:B215 B227:B242 B254:B269 B281:B296 B308:B323 B335:B350 B362:B377" name="Oblast1_2"/>
    <protectedRange sqref="B3:B9 B31:B37 B58:B64 B85:B91 B112:B118 B139:B145 B166:B172 B193:B199 B220:B226 B247:B253 B274:B280 B301:B307 B328:B334 B355:B361" name="Oblast1_1"/>
  </protectedRanges>
  <mergeCells count="14">
    <mergeCell ref="A326:B326"/>
    <mergeCell ref="A353:B353"/>
    <mergeCell ref="A272:B272"/>
    <mergeCell ref="A299:B299"/>
    <mergeCell ref="A137:B137"/>
    <mergeCell ref="A164:B164"/>
    <mergeCell ref="A191:B191"/>
    <mergeCell ref="A218:B218"/>
    <mergeCell ref="A245:B245"/>
    <mergeCell ref="A1:B1"/>
    <mergeCell ref="A29:B29"/>
    <mergeCell ref="A56:B56"/>
    <mergeCell ref="A83:B83"/>
    <mergeCell ref="A110:B110"/>
  </mergeCells>
  <hyperlinks>
    <hyperlink ref="A8" r:id="rId1" location="gender-v-hr" display="info zde" xr:uid="{8EE817DD-0F9A-4FC7-9644-8B057EAB9635}"/>
    <hyperlink ref="A36" r:id="rId2" location="gender-v-hr" display="info zde" xr:uid="{8D80D8DE-A160-4F70-A0A9-1591426E388F}"/>
    <hyperlink ref="A63" r:id="rId3" location="gender-v-hr" display="info zde" xr:uid="{E2335FEC-8221-41C4-80EB-CAA63047D06F}"/>
    <hyperlink ref="A90" r:id="rId4" location="gender-v-hr" display="info zde" xr:uid="{4A1548B8-83AD-45EC-A53F-5C927646A85A}"/>
    <hyperlink ref="A117" r:id="rId5" location="gender-v-hr" display="info zde" xr:uid="{761CF2AF-EC24-4D62-9D88-970CF55DFC1A}"/>
    <hyperlink ref="A144" r:id="rId6" location="gender-v-hr" display="info zde" xr:uid="{B4029994-B5D6-4205-B889-B233220190E3}"/>
    <hyperlink ref="A171" r:id="rId7" location="gender-v-hr" display="info zde" xr:uid="{10EC505E-AD0C-4DDE-BCE0-8F0DE89EB877}"/>
    <hyperlink ref="A198" r:id="rId8" location="gender-v-hr" display="info zde" xr:uid="{C158247B-1933-4195-9818-52551FBB1FC0}"/>
    <hyperlink ref="A225" r:id="rId9" location="gender-v-hr" display="info zde" xr:uid="{FCB3D287-6B9D-46B3-8F34-5B392AEC466D}"/>
    <hyperlink ref="A252" r:id="rId10" location="gender-v-hr" display="info zde" xr:uid="{A9873C99-A8B3-4654-8DC8-1F6BEB56C7A1}"/>
    <hyperlink ref="A279" r:id="rId11" location="gender-v-hr" display="info zde" xr:uid="{AB00942F-6545-43B6-BDA0-825600672DC6}"/>
    <hyperlink ref="A306" r:id="rId12" location="gender-v-hr" display="info zde" xr:uid="{2134D106-A872-4277-98F2-FB5E0E8358F8}"/>
    <hyperlink ref="A333" r:id="rId13" location="gender-v-hr" display="info zde" xr:uid="{CA7AF17C-378A-4899-9212-57AD9C96ACAC}"/>
    <hyperlink ref="A360" r:id="rId14" location="gender-v-hr" display="info zde" xr:uid="{CE43C42E-5AC3-4F05-8029-EEA92FB41E62}"/>
  </hyperlink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FCC5FBC8-EF46-46A1-97CC-71A72595A610}">
          <x14:formula1>
            <xm:f>'Druh organizace'!$A$1:$A$98</xm:f>
          </x14:formula1>
          <xm:sqref>B332 B7 B35 B62 B89 B116 B143 B170 B197 B224 B251 B278 B305 B359</xm:sqref>
        </x14:dataValidation>
        <x14:dataValidation type="list" allowBlank="1" showInputMessage="1" showErrorMessage="1" xr:uid="{1C63D4C8-58CA-4BDC-A36F-45C1F0CB0711}">
          <x14:formula1>
            <xm:f>Panel!A15:A16</xm:f>
          </x14:formula1>
          <xm:sqref>B8 B360 B333 B306 B279 B252 B225 B198 B171 B144 B117 B90 B63 B36</xm:sqref>
        </x14:dataValidation>
        <x14:dataValidation type="list" allowBlank="1" showInputMessage="1" showErrorMessage="1" xr:uid="{3AF7050D-73F6-42AD-AC70-4ED51C012156}">
          <x14:formula1>
            <xm:f>List2!$A$1:$A$5</xm:f>
          </x14:formula1>
          <xm:sqref>B2 B30 B57 B84 B111 B138 B165 B192 B219 B246 B273 B300 B327 B354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5AA85-79CE-4150-BE59-50D286CA52BB}">
  <dimension ref="A1:A5"/>
  <sheetViews>
    <sheetView workbookViewId="0">
      <selection activeCell="A6" sqref="A6"/>
    </sheetView>
  </sheetViews>
  <sheetFormatPr defaultRowHeight="14.6" x14ac:dyDescent="0.4"/>
  <cols>
    <col min="1" max="1" width="12.53515625" bestFit="1" customWidth="1"/>
  </cols>
  <sheetData>
    <row r="1" spans="1:1" x14ac:dyDescent="0.4">
      <c r="A1" t="s">
        <v>109</v>
      </c>
    </row>
    <row r="2" spans="1:1" x14ac:dyDescent="0.4">
      <c r="A2" t="s">
        <v>110</v>
      </c>
    </row>
    <row r="3" spans="1:1" x14ac:dyDescent="0.4">
      <c r="A3" t="s">
        <v>111</v>
      </c>
    </row>
    <row r="4" spans="1:1" x14ac:dyDescent="0.4">
      <c r="A4" t="s">
        <v>112</v>
      </c>
    </row>
    <row r="5" spans="1:1" x14ac:dyDescent="0.4">
      <c r="A5" t="s">
        <v>103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I756"/>
  <sheetViews>
    <sheetView zoomScaleNormal="100" workbookViewId="0">
      <selection activeCell="D49" sqref="D49"/>
    </sheetView>
  </sheetViews>
  <sheetFormatPr defaultColWidth="9.3046875" defaultRowHeight="14.6" x14ac:dyDescent="0.4"/>
  <cols>
    <col min="1" max="1" width="63.53515625" bestFit="1" customWidth="1"/>
    <col min="2" max="2" width="10.84375" bestFit="1" customWidth="1"/>
    <col min="3" max="7" width="11.69140625" customWidth="1"/>
    <col min="8" max="8" width="20.84375" customWidth="1"/>
  </cols>
  <sheetData>
    <row r="1" spans="1:9" ht="18.45" x14ac:dyDescent="0.5">
      <c r="A1" s="40" t="s">
        <v>113</v>
      </c>
      <c r="B1" s="34"/>
      <c r="C1" s="34"/>
      <c r="D1" s="34"/>
      <c r="E1" s="34"/>
      <c r="F1" s="34"/>
      <c r="G1" s="34"/>
      <c r="H1" s="34"/>
      <c r="I1" s="84"/>
    </row>
    <row r="2" spans="1:9" ht="15.9" x14ac:dyDescent="0.45">
      <c r="A2" s="69"/>
      <c r="B2" s="85"/>
      <c r="C2" s="85"/>
      <c r="D2" s="85"/>
      <c r="E2" s="85"/>
      <c r="F2" s="85"/>
      <c r="G2" s="85"/>
      <c r="I2" s="10"/>
    </row>
    <row r="3" spans="1:9" ht="15.9" x14ac:dyDescent="0.45">
      <c r="A3" s="70" t="s">
        <v>56</v>
      </c>
      <c r="B3" s="86"/>
      <c r="C3" s="85"/>
      <c r="D3" s="85"/>
      <c r="E3" s="85"/>
      <c r="F3" s="85"/>
      <c r="G3" s="85"/>
      <c r="I3" s="10"/>
    </row>
    <row r="4" spans="1:9" ht="15.9" x14ac:dyDescent="0.45">
      <c r="A4" s="54"/>
      <c r="I4" s="10"/>
    </row>
    <row r="5" spans="1:9" ht="14.7" customHeight="1" thickBot="1" x14ac:dyDescent="0.45">
      <c r="A5" s="191" t="s">
        <v>651</v>
      </c>
      <c r="B5" s="192"/>
      <c r="C5" s="192"/>
      <c r="D5" s="192"/>
      <c r="E5" s="192"/>
      <c r="F5" s="192"/>
      <c r="G5" s="192"/>
      <c r="H5" s="192"/>
      <c r="I5" s="10"/>
    </row>
    <row r="6" spans="1:9" x14ac:dyDescent="0.4">
      <c r="A6" s="193" t="s">
        <v>58</v>
      </c>
      <c r="B6" s="194"/>
      <c r="C6" s="113" t="s">
        <v>59</v>
      </c>
      <c r="D6" s="113" t="s">
        <v>60</v>
      </c>
      <c r="E6" s="113" t="s">
        <v>61</v>
      </c>
      <c r="F6" s="113" t="s">
        <v>62</v>
      </c>
      <c r="G6" s="113" t="s">
        <v>63</v>
      </c>
      <c r="H6" s="114" t="s">
        <v>649</v>
      </c>
      <c r="I6" s="10"/>
    </row>
    <row r="7" spans="1:9" x14ac:dyDescent="0.4">
      <c r="A7" s="195" t="s">
        <v>65</v>
      </c>
      <c r="B7" s="196"/>
      <c r="C7" s="146"/>
      <c r="D7" s="146"/>
      <c r="E7" s="146"/>
      <c r="F7" s="146"/>
      <c r="G7" s="146"/>
      <c r="H7" s="93">
        <f t="shared" ref="H7:H12" si="0">SUM(C7:G7)</f>
        <v>0</v>
      </c>
      <c r="I7" s="10"/>
    </row>
    <row r="8" spans="1:9" ht="14.7" customHeight="1" x14ac:dyDescent="0.4">
      <c r="A8" s="197" t="s">
        <v>66</v>
      </c>
      <c r="B8" s="198"/>
      <c r="C8" s="146"/>
      <c r="D8" s="146"/>
      <c r="E8" s="146"/>
      <c r="F8" s="146"/>
      <c r="G8" s="146"/>
      <c r="H8" s="93">
        <f t="shared" si="0"/>
        <v>0</v>
      </c>
      <c r="I8" s="10"/>
    </row>
    <row r="9" spans="1:9" x14ac:dyDescent="0.4">
      <c r="A9" s="195" t="s">
        <v>67</v>
      </c>
      <c r="B9" s="196"/>
      <c r="C9" s="146"/>
      <c r="D9" s="146"/>
      <c r="E9" s="146"/>
      <c r="F9" s="146"/>
      <c r="G9" s="146"/>
      <c r="H9" s="93">
        <f t="shared" si="0"/>
        <v>0</v>
      </c>
      <c r="I9" s="10"/>
    </row>
    <row r="10" spans="1:9" x14ac:dyDescent="0.4">
      <c r="A10" s="195" t="s">
        <v>68</v>
      </c>
      <c r="B10" s="196"/>
      <c r="C10" s="146"/>
      <c r="D10" s="146"/>
      <c r="E10" s="146"/>
      <c r="F10" s="146"/>
      <c r="G10" s="146"/>
      <c r="H10" s="93">
        <f t="shared" si="0"/>
        <v>0</v>
      </c>
      <c r="I10" s="10"/>
    </row>
    <row r="11" spans="1:9" x14ac:dyDescent="0.4">
      <c r="A11" s="199" t="s">
        <v>69</v>
      </c>
      <c r="B11" s="200"/>
      <c r="C11" s="32">
        <f>SUM(C7:C10)</f>
        <v>0</v>
      </c>
      <c r="D11" s="32">
        <f>SUM(D7:D10)</f>
        <v>0</v>
      </c>
      <c r="E11" s="32">
        <f>SUM(E7:E10)</f>
        <v>0</v>
      </c>
      <c r="F11" s="32">
        <f>SUM(F7:F10)</f>
        <v>0</v>
      </c>
      <c r="G11" s="32">
        <f>SUM(G7:G10)</f>
        <v>0</v>
      </c>
      <c r="H11" s="115">
        <f t="shared" si="0"/>
        <v>0</v>
      </c>
      <c r="I11" s="10"/>
    </row>
    <row r="12" spans="1:9" ht="15" thickBot="1" x14ac:dyDescent="0.45">
      <c r="A12" s="201" t="s">
        <v>70</v>
      </c>
      <c r="B12" s="202"/>
      <c r="C12" s="116">
        <f>C11*SUM($B42:$E42)</f>
        <v>0</v>
      </c>
      <c r="D12" s="116">
        <f t="shared" ref="D12:G12" si="1">D11*SUM($B42:$E42)</f>
        <v>0</v>
      </c>
      <c r="E12" s="116">
        <f t="shared" si="1"/>
        <v>0</v>
      </c>
      <c r="F12" s="116">
        <f t="shared" si="1"/>
        <v>0</v>
      </c>
      <c r="G12" s="116">
        <f t="shared" si="1"/>
        <v>0</v>
      </c>
      <c r="H12" s="117">
        <f t="shared" si="0"/>
        <v>0</v>
      </c>
      <c r="I12" s="10"/>
    </row>
    <row r="13" spans="1:9" x14ac:dyDescent="0.4">
      <c r="A13" s="12"/>
      <c r="B13" s="2"/>
      <c r="C13" s="87"/>
      <c r="D13" s="87"/>
      <c r="E13" s="87"/>
      <c r="F13" s="87"/>
      <c r="G13" s="87"/>
      <c r="H13" s="87"/>
      <c r="I13" s="10"/>
    </row>
    <row r="14" spans="1:9" x14ac:dyDescent="0.4">
      <c r="A14" s="12"/>
      <c r="I14" s="10"/>
    </row>
    <row r="15" spans="1:9" ht="15" thickBot="1" x14ac:dyDescent="0.45">
      <c r="A15" s="65" t="s">
        <v>71</v>
      </c>
      <c r="B15" s="88"/>
      <c r="C15" s="88"/>
      <c r="D15" s="88"/>
      <c r="E15" s="88"/>
      <c r="I15" s="10"/>
    </row>
    <row r="16" spans="1:9" ht="29.15" customHeight="1" x14ac:dyDescent="0.4">
      <c r="A16" s="107" t="s">
        <v>72</v>
      </c>
      <c r="B16" s="108" t="s">
        <v>73</v>
      </c>
      <c r="C16" s="108" t="s">
        <v>74</v>
      </c>
      <c r="D16" s="108" t="s">
        <v>75</v>
      </c>
      <c r="E16" s="109" t="s">
        <v>76</v>
      </c>
      <c r="F16" s="203" t="s">
        <v>77</v>
      </c>
      <c r="G16" s="204"/>
      <c r="H16" s="205"/>
      <c r="I16" s="10"/>
    </row>
    <row r="17" spans="1:9" ht="27" customHeight="1" x14ac:dyDescent="0.4">
      <c r="A17" s="66" t="s">
        <v>78</v>
      </c>
      <c r="B17" s="67">
        <v>1</v>
      </c>
      <c r="C17" s="67">
        <v>1</v>
      </c>
      <c r="D17" s="67">
        <v>1</v>
      </c>
      <c r="E17" s="71">
        <v>1</v>
      </c>
      <c r="F17" s="206" t="s">
        <v>79</v>
      </c>
      <c r="G17" s="207"/>
      <c r="H17" s="208"/>
      <c r="I17" s="10"/>
    </row>
    <row r="18" spans="1:9" ht="29.15" x14ac:dyDescent="0.4">
      <c r="A18" s="66" t="s">
        <v>80</v>
      </c>
      <c r="B18" s="67">
        <v>1</v>
      </c>
      <c r="C18" s="67">
        <v>0.7</v>
      </c>
      <c r="D18" s="67">
        <v>0.6</v>
      </c>
      <c r="E18" s="71">
        <v>0.5</v>
      </c>
      <c r="F18" s="72" t="s">
        <v>73</v>
      </c>
      <c r="G18" s="68" t="str">
        <f>IF(H18=TRUE,"ANO","NE")</f>
        <v>ANO</v>
      </c>
      <c r="H18" s="147" t="b">
        <v>1</v>
      </c>
      <c r="I18" s="10"/>
    </row>
    <row r="19" spans="1:9" x14ac:dyDescent="0.4">
      <c r="A19" s="66" t="s">
        <v>81</v>
      </c>
      <c r="B19" s="67">
        <v>1</v>
      </c>
      <c r="C19" s="67">
        <v>0.8</v>
      </c>
      <c r="D19" s="67">
        <v>0.75</v>
      </c>
      <c r="E19" s="71">
        <v>0.65</v>
      </c>
      <c r="F19" s="72" t="s">
        <v>74</v>
      </c>
      <c r="G19" s="68" t="str">
        <f>IF(H19=TRUE,"ANO","NE")</f>
        <v>NE</v>
      </c>
      <c r="H19" s="147" t="b">
        <v>0</v>
      </c>
      <c r="I19" s="10"/>
    </row>
    <row r="20" spans="1:9" ht="29.15" x14ac:dyDescent="0.4">
      <c r="A20" s="66" t="s">
        <v>82</v>
      </c>
      <c r="B20" s="67">
        <v>1</v>
      </c>
      <c r="C20" s="67">
        <v>0.45</v>
      </c>
      <c r="D20" s="67">
        <v>0.35</v>
      </c>
      <c r="E20" s="71">
        <v>0.25</v>
      </c>
      <c r="F20" s="72" t="s">
        <v>75</v>
      </c>
      <c r="G20" s="68" t="str">
        <f>IF(H20=TRUE,"ANO","NE")</f>
        <v>NE</v>
      </c>
      <c r="H20" s="147" t="b">
        <v>0</v>
      </c>
      <c r="I20" s="10"/>
    </row>
    <row r="21" spans="1:9" ht="15" thickBot="1" x14ac:dyDescent="0.45">
      <c r="A21" s="110" t="s">
        <v>83</v>
      </c>
      <c r="B21" s="111">
        <v>1</v>
      </c>
      <c r="C21" s="111">
        <v>0.6</v>
      </c>
      <c r="D21" s="111">
        <v>0.5</v>
      </c>
      <c r="E21" s="112">
        <v>0.4</v>
      </c>
      <c r="F21" s="73" t="s">
        <v>76</v>
      </c>
      <c r="G21" s="74" t="str">
        <f>IF(H21=TRUE,"ANO","NE")</f>
        <v>NE</v>
      </c>
      <c r="H21" s="148" t="b">
        <v>0</v>
      </c>
      <c r="I21" s="10"/>
    </row>
    <row r="22" spans="1:9" ht="49.75" customHeight="1" thickBot="1" x14ac:dyDescent="0.45">
      <c r="A22" s="14"/>
      <c r="B22" s="31"/>
      <c r="C22" s="31"/>
      <c r="D22" s="31"/>
      <c r="E22" s="31"/>
      <c r="F22" s="209" t="s">
        <v>84</v>
      </c>
      <c r="G22" s="210"/>
      <c r="H22" s="126">
        <f>IF(H11&gt;0,COUNTIF(G17:G21,"ANO")=1,0)</f>
        <v>0</v>
      </c>
      <c r="I22" s="10"/>
    </row>
    <row r="23" spans="1:9" x14ac:dyDescent="0.4">
      <c r="A23" s="14"/>
      <c r="B23" s="31"/>
      <c r="C23" s="31"/>
      <c r="D23" s="31"/>
      <c r="E23" s="31"/>
      <c r="F23" s="31"/>
      <c r="G23" s="31"/>
      <c r="I23" s="10"/>
    </row>
    <row r="24" spans="1:9" x14ac:dyDescent="0.4">
      <c r="A24" s="189" t="s">
        <v>114</v>
      </c>
      <c r="B24" s="190"/>
      <c r="C24" s="190"/>
      <c r="D24" s="190"/>
      <c r="E24" s="190"/>
      <c r="F24" s="190"/>
      <c r="G24" s="190"/>
      <c r="H24" s="190"/>
      <c r="I24" s="10"/>
    </row>
    <row r="25" spans="1:9" ht="29.15" x14ac:dyDescent="0.4">
      <c r="A25" s="45" t="s">
        <v>86</v>
      </c>
      <c r="B25" s="39" t="s">
        <v>649</v>
      </c>
      <c r="I25" s="10"/>
    </row>
    <row r="26" spans="1:9" x14ac:dyDescent="0.4">
      <c r="A26" s="17" t="s">
        <v>78</v>
      </c>
      <c r="B26" s="149"/>
      <c r="I26" s="10"/>
    </row>
    <row r="27" spans="1:9" x14ac:dyDescent="0.4">
      <c r="A27" s="17" t="s">
        <v>80</v>
      </c>
      <c r="B27" s="149"/>
      <c r="I27" s="10"/>
    </row>
    <row r="28" spans="1:9" x14ac:dyDescent="0.4">
      <c r="A28" s="17" t="s">
        <v>81</v>
      </c>
      <c r="B28" s="149"/>
      <c r="I28" s="10"/>
    </row>
    <row r="29" spans="1:9" x14ac:dyDescent="0.4">
      <c r="A29" s="17" t="s">
        <v>82</v>
      </c>
      <c r="B29" s="149"/>
      <c r="I29" s="10"/>
    </row>
    <row r="30" spans="1:9" x14ac:dyDescent="0.4">
      <c r="A30" s="17" t="s">
        <v>83</v>
      </c>
      <c r="B30" s="149"/>
      <c r="I30" s="10"/>
    </row>
    <row r="31" spans="1:9" x14ac:dyDescent="0.4">
      <c r="A31" s="18" t="s">
        <v>87</v>
      </c>
      <c r="B31" s="55">
        <f>IF(SUM(B26:B30)=H11,H11,"nerovná se, opravte")</f>
        <v>0</v>
      </c>
      <c r="I31" s="10"/>
    </row>
    <row r="32" spans="1:9" x14ac:dyDescent="0.4">
      <c r="A32" s="75"/>
      <c r="B32" s="77"/>
      <c r="I32" s="10"/>
    </row>
    <row r="33" spans="1:9" x14ac:dyDescent="0.4">
      <c r="A33" s="14"/>
      <c r="B33" s="76"/>
      <c r="C33" s="76"/>
      <c r="D33" s="76"/>
      <c r="E33" s="76"/>
      <c r="F33" s="76"/>
      <c r="G33" s="76"/>
      <c r="H33" s="89"/>
      <c r="I33" s="10"/>
    </row>
    <row r="34" spans="1:9" ht="14.7" customHeight="1" thickBot="1" x14ac:dyDescent="0.45">
      <c r="A34" s="211" t="s">
        <v>88</v>
      </c>
      <c r="B34" s="212"/>
      <c r="C34" s="212"/>
      <c r="D34" s="212"/>
      <c r="E34" s="212"/>
      <c r="F34" s="212"/>
      <c r="G34" s="212"/>
      <c r="H34" s="212"/>
      <c r="I34" s="10"/>
    </row>
    <row r="35" spans="1:9" ht="29.15" x14ac:dyDescent="0.4">
      <c r="A35" s="99" t="s">
        <v>72</v>
      </c>
      <c r="B35" s="100" t="s">
        <v>73</v>
      </c>
      <c r="C35" s="100" t="s">
        <v>74</v>
      </c>
      <c r="D35" s="100" t="s">
        <v>75</v>
      </c>
      <c r="E35" s="100" t="s">
        <v>76</v>
      </c>
      <c r="F35" s="100"/>
      <c r="G35" s="100"/>
      <c r="H35" s="101"/>
      <c r="I35" s="10"/>
    </row>
    <row r="36" spans="1:9" x14ac:dyDescent="0.4">
      <c r="A36" s="17" t="s">
        <v>78</v>
      </c>
      <c r="B36" s="3">
        <f>IF($H$18=TRUE,B26*B17,0)</f>
        <v>0</v>
      </c>
      <c r="C36" s="3">
        <f>IF($H$19=TRUE,$B26*C17,0)</f>
        <v>0</v>
      </c>
      <c r="D36" s="3">
        <f>IF($H$20=TRUE,$B26*D17,0)</f>
        <v>0</v>
      </c>
      <c r="E36" s="3">
        <f>IF($H$21=TRUE,$B26*E17,0)</f>
        <v>0</v>
      </c>
      <c r="F36" s="3"/>
      <c r="G36" s="3"/>
      <c r="H36" s="102"/>
      <c r="I36" s="10"/>
    </row>
    <row r="37" spans="1:9" x14ac:dyDescent="0.4">
      <c r="A37" s="17" t="s">
        <v>80</v>
      </c>
      <c r="B37" s="3">
        <f t="shared" ref="B37:B40" si="2">IF($H$18=TRUE,B27*B18,0)</f>
        <v>0</v>
      </c>
      <c r="C37" s="3">
        <f>IF($H$19=TRUE,$B27*C18,0)</f>
        <v>0</v>
      </c>
      <c r="D37" s="3">
        <f>IF($H$20=TRUE,$B27*D18,0)</f>
        <v>0</v>
      </c>
      <c r="E37" s="3">
        <f>IF($H$21=TRUE,$B27*E18,0)</f>
        <v>0</v>
      </c>
      <c r="F37" s="3"/>
      <c r="G37" s="3"/>
      <c r="H37" s="102"/>
      <c r="I37" s="10"/>
    </row>
    <row r="38" spans="1:9" x14ac:dyDescent="0.4">
      <c r="A38" s="17" t="s">
        <v>81</v>
      </c>
      <c r="B38" s="3">
        <f t="shared" si="2"/>
        <v>0</v>
      </c>
      <c r="C38" s="3">
        <f>IF($H$19=TRUE,$B28*C19,0)</f>
        <v>0</v>
      </c>
      <c r="D38" s="3">
        <f>IF($H$20=TRUE,$B28*D19,0)</f>
        <v>0</v>
      </c>
      <c r="E38" s="3">
        <f>IF($H$21=TRUE,$B28*E19,0)</f>
        <v>0</v>
      </c>
      <c r="F38" s="3"/>
      <c r="G38" s="3"/>
      <c r="H38" s="102"/>
      <c r="I38" s="10"/>
    </row>
    <row r="39" spans="1:9" x14ac:dyDescent="0.4">
      <c r="A39" s="17" t="s">
        <v>82</v>
      </c>
      <c r="B39" s="3">
        <f t="shared" si="2"/>
        <v>0</v>
      </c>
      <c r="C39" s="3">
        <f>IF($H$19=TRUE,$B29*C20,0)</f>
        <v>0</v>
      </c>
      <c r="D39" s="3">
        <f>IF($H$20=TRUE,$B29*D20,0)</f>
        <v>0</v>
      </c>
      <c r="E39" s="3">
        <f>IF($H$21=TRUE,$B29*E20,0)</f>
        <v>0</v>
      </c>
      <c r="F39" s="3"/>
      <c r="G39" s="3"/>
      <c r="H39" s="102"/>
      <c r="I39" s="10"/>
    </row>
    <row r="40" spans="1:9" x14ac:dyDescent="0.4">
      <c r="A40" s="17" t="s">
        <v>83</v>
      </c>
      <c r="B40" s="3">
        <f t="shared" si="2"/>
        <v>0</v>
      </c>
      <c r="C40" s="3">
        <f>IF($H$19=TRUE,$B30*C21,0)</f>
        <v>0</v>
      </c>
      <c r="D40" s="3">
        <f>IF($H$20=TRUE,$B30*D21,0)</f>
        <v>0</v>
      </c>
      <c r="E40" s="3">
        <f>IF($H$21=TRUE,$B30*E21,0)</f>
        <v>0</v>
      </c>
      <c r="F40" s="3"/>
      <c r="G40" s="3"/>
      <c r="H40" s="102"/>
      <c r="I40" s="10"/>
    </row>
    <row r="41" spans="1:9" x14ac:dyDescent="0.4">
      <c r="A41" s="18" t="s">
        <v>89</v>
      </c>
      <c r="B41" s="6">
        <f>SUM(B36:B40)</f>
        <v>0</v>
      </c>
      <c r="C41" s="6">
        <f>SUM(C36:C40)</f>
        <v>0</v>
      </c>
      <c r="D41" s="6">
        <f>SUM(D36:D40)</f>
        <v>0</v>
      </c>
      <c r="E41" s="6">
        <f>SUM(E36:E40)</f>
        <v>0</v>
      </c>
      <c r="F41" s="6"/>
      <c r="G41" s="6"/>
      <c r="H41" s="103"/>
      <c r="I41" s="10"/>
    </row>
    <row r="42" spans="1:9" ht="15" thickBot="1" x14ac:dyDescent="0.45">
      <c r="A42" s="104" t="s">
        <v>90</v>
      </c>
      <c r="B42" s="105">
        <f>IF(B31=0,0,B41/B31*1)</f>
        <v>0</v>
      </c>
      <c r="C42" s="105">
        <f>IF(B31=0,0,C41/B31*1)</f>
        <v>0</v>
      </c>
      <c r="D42" s="105">
        <f>IF(B31=0,0,D41/B31*1)</f>
        <v>0</v>
      </c>
      <c r="E42" s="105">
        <f>IF(B31=0,0,E41/B31*1)</f>
        <v>0</v>
      </c>
      <c r="F42" s="105"/>
      <c r="G42" s="105"/>
      <c r="H42" s="106"/>
      <c r="I42" s="10"/>
    </row>
    <row r="43" spans="1:9" x14ac:dyDescent="0.4">
      <c r="A43" s="35"/>
      <c r="B43" s="76"/>
      <c r="C43" s="76"/>
      <c r="D43" s="76"/>
      <c r="E43" s="76"/>
      <c r="F43" s="76"/>
      <c r="G43" s="76"/>
      <c r="H43" s="76"/>
      <c r="I43" s="10"/>
    </row>
    <row r="44" spans="1:9" x14ac:dyDescent="0.4">
      <c r="A44" s="14"/>
      <c r="B44" s="76"/>
      <c r="C44" s="76"/>
      <c r="D44" s="76"/>
      <c r="E44" s="76"/>
      <c r="F44" s="76"/>
      <c r="G44" s="76"/>
      <c r="H44" s="76"/>
      <c r="I44" s="10"/>
    </row>
    <row r="45" spans="1:9" ht="14.7" customHeight="1" thickBot="1" x14ac:dyDescent="0.45">
      <c r="A45" s="189" t="s">
        <v>652</v>
      </c>
      <c r="B45" s="190"/>
      <c r="C45" s="190"/>
      <c r="D45" s="190"/>
      <c r="E45" s="190"/>
      <c r="F45" s="190"/>
      <c r="G45" s="190"/>
      <c r="H45" s="190"/>
      <c r="I45" s="10"/>
    </row>
    <row r="46" spans="1:9" x14ac:dyDescent="0.4">
      <c r="A46" s="81" t="s">
        <v>91</v>
      </c>
      <c r="B46" s="90" t="s">
        <v>92</v>
      </c>
      <c r="C46" s="91" t="s">
        <v>59</v>
      </c>
      <c r="D46" s="91" t="s">
        <v>60</v>
      </c>
      <c r="E46" s="91" t="s">
        <v>61</v>
      </c>
      <c r="F46" s="91" t="s">
        <v>62</v>
      </c>
      <c r="G46" s="91" t="s">
        <v>63</v>
      </c>
      <c r="H46" s="92" t="s">
        <v>93</v>
      </c>
      <c r="I46" s="10"/>
    </row>
    <row r="47" spans="1:9" x14ac:dyDescent="0.4">
      <c r="A47" s="43" t="s">
        <v>94</v>
      </c>
      <c r="B47" s="4" t="s">
        <v>95</v>
      </c>
      <c r="C47" s="32">
        <f>C12</f>
        <v>0</v>
      </c>
      <c r="D47" s="32">
        <f>D12</f>
        <v>0</v>
      </c>
      <c r="E47" s="32">
        <f>E12</f>
        <v>0</v>
      </c>
      <c r="F47" s="32">
        <f t="shared" ref="F47:G47" si="3">F12</f>
        <v>0</v>
      </c>
      <c r="G47" s="32">
        <f t="shared" si="3"/>
        <v>0</v>
      </c>
      <c r="H47" s="93">
        <f>SUM(C47:G47)</f>
        <v>0</v>
      </c>
      <c r="I47" s="10"/>
    </row>
    <row r="48" spans="1:9" x14ac:dyDescent="0.4">
      <c r="A48" s="44" t="s">
        <v>96</v>
      </c>
      <c r="B48" s="4" t="s">
        <v>97</v>
      </c>
      <c r="C48" s="146"/>
      <c r="D48" s="146"/>
      <c r="E48" s="146"/>
      <c r="F48" s="146"/>
      <c r="G48" s="146"/>
      <c r="H48" s="94">
        <f t="shared" ref="H48:H51" si="4">SUM(C48:G48)</f>
        <v>0</v>
      </c>
      <c r="I48" s="10"/>
    </row>
    <row r="49" spans="1:9" x14ac:dyDescent="0.4">
      <c r="A49" s="44" t="s">
        <v>96</v>
      </c>
      <c r="B49" s="4" t="s">
        <v>98</v>
      </c>
      <c r="C49" s="146"/>
      <c r="D49" s="146"/>
      <c r="E49" s="146"/>
      <c r="F49" s="146"/>
      <c r="G49" s="146"/>
      <c r="H49" s="94">
        <f t="shared" si="4"/>
        <v>0</v>
      </c>
      <c r="I49" s="10"/>
    </row>
    <row r="50" spans="1:9" x14ac:dyDescent="0.4">
      <c r="A50" s="44" t="s">
        <v>99</v>
      </c>
      <c r="B50" s="4" t="s">
        <v>97</v>
      </c>
      <c r="C50" s="146"/>
      <c r="D50" s="146"/>
      <c r="E50" s="146"/>
      <c r="F50" s="146"/>
      <c r="G50" s="146"/>
      <c r="H50" s="94">
        <f t="shared" si="4"/>
        <v>0</v>
      </c>
      <c r="I50" s="10"/>
    </row>
    <row r="51" spans="1:9" x14ac:dyDescent="0.4">
      <c r="A51" s="44" t="s">
        <v>99</v>
      </c>
      <c r="B51" s="4" t="s">
        <v>98</v>
      </c>
      <c r="C51" s="146"/>
      <c r="D51" s="146"/>
      <c r="E51" s="146"/>
      <c r="F51" s="146"/>
      <c r="G51" s="146"/>
      <c r="H51" s="94">
        <f t="shared" si="4"/>
        <v>0</v>
      </c>
      <c r="I51" s="10"/>
    </row>
    <row r="52" spans="1:9" x14ac:dyDescent="0.4">
      <c r="A52" s="43" t="s">
        <v>100</v>
      </c>
      <c r="B52" s="4" t="s">
        <v>95</v>
      </c>
      <c r="C52" s="32">
        <f>SUM(C47:C51)</f>
        <v>0</v>
      </c>
      <c r="D52" s="32">
        <f>SUM(D47:D51)</f>
        <v>0</v>
      </c>
      <c r="E52" s="32">
        <f>SUM(E47:E51)</f>
        <v>0</v>
      </c>
      <c r="F52" s="32">
        <f t="shared" ref="F52:G52" si="5">SUM(F47:F51)</f>
        <v>0</v>
      </c>
      <c r="G52" s="32">
        <f t="shared" si="5"/>
        <v>0</v>
      </c>
      <c r="H52" s="118">
        <f>IF(SUM(C52:G52)&gt;H11,"COFINANCE",SUM(C52:G52))</f>
        <v>0</v>
      </c>
      <c r="I52" s="10"/>
    </row>
    <row r="53" spans="1:9" ht="15" thickBot="1" x14ac:dyDescent="0.45">
      <c r="A53" s="95" t="s">
        <v>101</v>
      </c>
      <c r="B53" s="96">
        <f>IF(H52=0,0,H47/B31)</f>
        <v>0</v>
      </c>
      <c r="C53" s="97" t="s">
        <v>95</v>
      </c>
      <c r="D53" s="97" t="s">
        <v>95</v>
      </c>
      <c r="E53" s="97" t="s">
        <v>95</v>
      </c>
      <c r="F53" s="97"/>
      <c r="G53" s="97"/>
      <c r="H53" s="98" t="s">
        <v>95</v>
      </c>
      <c r="I53" s="10"/>
    </row>
    <row r="54" spans="1:9" ht="15" thickBot="1" x14ac:dyDescent="0.45">
      <c r="A54" s="46"/>
      <c r="B54" s="37"/>
      <c r="C54" s="37"/>
      <c r="D54" s="37"/>
      <c r="E54" s="37"/>
      <c r="F54" s="37"/>
      <c r="G54" s="37"/>
      <c r="H54" s="37"/>
      <c r="I54" s="11"/>
    </row>
    <row r="55" spans="1:9" ht="18.45" x14ac:dyDescent="0.5">
      <c r="A55" s="40" t="s">
        <v>115</v>
      </c>
      <c r="B55" s="34"/>
      <c r="C55" s="34"/>
      <c r="D55" s="34"/>
      <c r="E55" s="34"/>
      <c r="F55" s="34"/>
      <c r="G55" s="34"/>
      <c r="H55" s="34"/>
      <c r="I55" s="84"/>
    </row>
    <row r="56" spans="1:9" ht="15.9" x14ac:dyDescent="0.45">
      <c r="A56" s="69"/>
      <c r="B56" s="85"/>
      <c r="C56" s="85"/>
      <c r="D56" s="85"/>
      <c r="E56" s="85"/>
      <c r="F56" s="85"/>
      <c r="G56" s="85"/>
      <c r="I56" s="10"/>
    </row>
    <row r="57" spans="1:9" ht="15.9" x14ac:dyDescent="0.45">
      <c r="A57" s="70" t="s">
        <v>56</v>
      </c>
      <c r="B57" s="86"/>
      <c r="C57" s="85"/>
      <c r="D57" s="85"/>
      <c r="E57" s="85"/>
      <c r="F57" s="85"/>
      <c r="G57" s="85"/>
      <c r="I57" s="10"/>
    </row>
    <row r="58" spans="1:9" ht="15.9" x14ac:dyDescent="0.45">
      <c r="A58" s="54"/>
      <c r="I58" s="10"/>
    </row>
    <row r="59" spans="1:9" ht="14.7" customHeight="1" thickBot="1" x14ac:dyDescent="0.45">
      <c r="A59" s="191" t="s">
        <v>651</v>
      </c>
      <c r="B59" s="192"/>
      <c r="C59" s="192"/>
      <c r="D59" s="192"/>
      <c r="E59" s="192"/>
      <c r="F59" s="192"/>
      <c r="G59" s="192"/>
      <c r="H59" s="192"/>
      <c r="I59" s="10"/>
    </row>
    <row r="60" spans="1:9" x14ac:dyDescent="0.4">
      <c r="A60" s="193" t="s">
        <v>58</v>
      </c>
      <c r="B60" s="194"/>
      <c r="C60" s="113" t="s">
        <v>59</v>
      </c>
      <c r="D60" s="113" t="s">
        <v>60</v>
      </c>
      <c r="E60" s="113" t="s">
        <v>61</v>
      </c>
      <c r="F60" s="113" t="s">
        <v>62</v>
      </c>
      <c r="G60" s="113" t="s">
        <v>63</v>
      </c>
      <c r="H60" s="114" t="s">
        <v>649</v>
      </c>
      <c r="I60" s="10"/>
    </row>
    <row r="61" spans="1:9" x14ac:dyDescent="0.4">
      <c r="A61" s="195" t="s">
        <v>65</v>
      </c>
      <c r="B61" s="196"/>
      <c r="C61" s="146"/>
      <c r="D61" s="146"/>
      <c r="E61" s="146"/>
      <c r="F61" s="146"/>
      <c r="G61" s="146"/>
      <c r="H61" s="93">
        <f t="shared" ref="H61:H66" si="6">SUM(C61:G61)</f>
        <v>0</v>
      </c>
      <c r="I61" s="10"/>
    </row>
    <row r="62" spans="1:9" ht="14.7" customHeight="1" x14ac:dyDescent="0.4">
      <c r="A62" s="197" t="s">
        <v>66</v>
      </c>
      <c r="B62" s="198"/>
      <c r="C62" s="146"/>
      <c r="D62" s="146"/>
      <c r="E62" s="146"/>
      <c r="F62" s="146"/>
      <c r="G62" s="146"/>
      <c r="H62" s="93">
        <f t="shared" si="6"/>
        <v>0</v>
      </c>
      <c r="I62" s="10"/>
    </row>
    <row r="63" spans="1:9" x14ac:dyDescent="0.4">
      <c r="A63" s="195" t="s">
        <v>67</v>
      </c>
      <c r="B63" s="196"/>
      <c r="C63" s="146"/>
      <c r="D63" s="146"/>
      <c r="E63" s="146"/>
      <c r="F63" s="146"/>
      <c r="G63" s="146"/>
      <c r="H63" s="93">
        <f t="shared" si="6"/>
        <v>0</v>
      </c>
      <c r="I63" s="10"/>
    </row>
    <row r="64" spans="1:9" x14ac:dyDescent="0.4">
      <c r="A64" s="195" t="s">
        <v>68</v>
      </c>
      <c r="B64" s="196"/>
      <c r="C64" s="146"/>
      <c r="D64" s="146"/>
      <c r="E64" s="146"/>
      <c r="F64" s="146"/>
      <c r="G64" s="146"/>
      <c r="H64" s="93">
        <f t="shared" si="6"/>
        <v>0</v>
      </c>
      <c r="I64" s="10"/>
    </row>
    <row r="65" spans="1:9" x14ac:dyDescent="0.4">
      <c r="A65" s="199" t="s">
        <v>69</v>
      </c>
      <c r="B65" s="200"/>
      <c r="C65" s="32">
        <f>SUM(C61:C64)</f>
        <v>0</v>
      </c>
      <c r="D65" s="32">
        <f>SUM(D61:D64)</f>
        <v>0</v>
      </c>
      <c r="E65" s="32">
        <f>SUM(E61:E64)</f>
        <v>0</v>
      </c>
      <c r="F65" s="32">
        <f>SUM(F61:F64)</f>
        <v>0</v>
      </c>
      <c r="G65" s="32">
        <f>SUM(G61:G64)</f>
        <v>0</v>
      </c>
      <c r="H65" s="115">
        <f t="shared" si="6"/>
        <v>0</v>
      </c>
      <c r="I65" s="10"/>
    </row>
    <row r="66" spans="1:9" ht="15" thickBot="1" x14ac:dyDescent="0.45">
      <c r="A66" s="201" t="s">
        <v>70</v>
      </c>
      <c r="B66" s="202"/>
      <c r="C66" s="116">
        <f>C65*SUM($B96:$E96)</f>
        <v>0</v>
      </c>
      <c r="D66" s="116">
        <f t="shared" ref="D66" si="7">D65*SUM($B96:$E96)</f>
        <v>0</v>
      </c>
      <c r="E66" s="116">
        <f t="shared" ref="E66" si="8">E65*SUM($B96:$E96)</f>
        <v>0</v>
      </c>
      <c r="F66" s="116">
        <f t="shared" ref="F66" si="9">F65*SUM($B96:$E96)</f>
        <v>0</v>
      </c>
      <c r="G66" s="116">
        <f t="shared" ref="G66" si="10">G65*SUM($B96:$E96)</f>
        <v>0</v>
      </c>
      <c r="H66" s="117">
        <f t="shared" si="6"/>
        <v>0</v>
      </c>
      <c r="I66" s="10"/>
    </row>
    <row r="67" spans="1:9" x14ac:dyDescent="0.4">
      <c r="A67" s="12"/>
      <c r="B67" s="2"/>
      <c r="C67" s="87"/>
      <c r="D67" s="87"/>
      <c r="E67" s="87"/>
      <c r="F67" s="87"/>
      <c r="G67" s="87"/>
      <c r="H67" s="87"/>
      <c r="I67" s="10"/>
    </row>
    <row r="68" spans="1:9" x14ac:dyDescent="0.4">
      <c r="A68" s="12"/>
      <c r="I68" s="10"/>
    </row>
    <row r="69" spans="1:9" ht="15" thickBot="1" x14ac:dyDescent="0.45">
      <c r="A69" s="65" t="s">
        <v>71</v>
      </c>
      <c r="B69" s="88"/>
      <c r="C69" s="88"/>
      <c r="D69" s="88"/>
      <c r="E69" s="88"/>
      <c r="I69" s="10"/>
    </row>
    <row r="70" spans="1:9" ht="29.15" customHeight="1" x14ac:dyDescent="0.4">
      <c r="A70" s="107" t="s">
        <v>72</v>
      </c>
      <c r="B70" s="108" t="s">
        <v>73</v>
      </c>
      <c r="C70" s="108" t="s">
        <v>74</v>
      </c>
      <c r="D70" s="108" t="s">
        <v>75</v>
      </c>
      <c r="E70" s="109" t="s">
        <v>76</v>
      </c>
      <c r="F70" s="203" t="s">
        <v>77</v>
      </c>
      <c r="G70" s="204"/>
      <c r="H70" s="205"/>
      <c r="I70" s="10"/>
    </row>
    <row r="71" spans="1:9" ht="26.25" customHeight="1" x14ac:dyDescent="0.4">
      <c r="A71" s="66" t="s">
        <v>78</v>
      </c>
      <c r="B71" s="67">
        <v>1</v>
      </c>
      <c r="C71" s="67">
        <v>1</v>
      </c>
      <c r="D71" s="67">
        <v>1</v>
      </c>
      <c r="E71" s="71">
        <v>1</v>
      </c>
      <c r="F71" s="206" t="s">
        <v>79</v>
      </c>
      <c r="G71" s="207"/>
      <c r="H71" s="208"/>
      <c r="I71" s="10"/>
    </row>
    <row r="72" spans="1:9" ht="29.15" x14ac:dyDescent="0.4">
      <c r="A72" s="66" t="s">
        <v>80</v>
      </c>
      <c r="B72" s="67">
        <v>1</v>
      </c>
      <c r="C72" s="67">
        <v>0.7</v>
      </c>
      <c r="D72" s="67">
        <v>0.6</v>
      </c>
      <c r="E72" s="71">
        <v>0.5</v>
      </c>
      <c r="F72" s="72" t="s">
        <v>73</v>
      </c>
      <c r="G72" s="68" t="str">
        <f>IF(H72=TRUE,"ANO","NE")</f>
        <v>ANO</v>
      </c>
      <c r="H72" s="147" t="b">
        <v>1</v>
      </c>
      <c r="I72" s="10"/>
    </row>
    <row r="73" spans="1:9" x14ac:dyDescent="0.4">
      <c r="A73" s="66" t="s">
        <v>81</v>
      </c>
      <c r="B73" s="67">
        <v>1</v>
      </c>
      <c r="C73" s="67">
        <v>0.8</v>
      </c>
      <c r="D73" s="67">
        <v>0.75</v>
      </c>
      <c r="E73" s="71">
        <v>0.65</v>
      </c>
      <c r="F73" s="72" t="s">
        <v>74</v>
      </c>
      <c r="G73" s="68" t="str">
        <f>IF(H73=TRUE,"ANO","NE")</f>
        <v>NE</v>
      </c>
      <c r="H73" s="147" t="b">
        <v>0</v>
      </c>
      <c r="I73" s="10"/>
    </row>
    <row r="74" spans="1:9" ht="29.15" x14ac:dyDescent="0.4">
      <c r="A74" s="66" t="s">
        <v>82</v>
      </c>
      <c r="B74" s="67">
        <v>1</v>
      </c>
      <c r="C74" s="67">
        <v>0.45</v>
      </c>
      <c r="D74" s="67">
        <v>0.35</v>
      </c>
      <c r="E74" s="71">
        <v>0.25</v>
      </c>
      <c r="F74" s="72" t="s">
        <v>75</v>
      </c>
      <c r="G74" s="68" t="str">
        <f>IF(H74=TRUE,"ANO","NE")</f>
        <v>NE</v>
      </c>
      <c r="H74" s="147" t="b">
        <v>0</v>
      </c>
      <c r="I74" s="10"/>
    </row>
    <row r="75" spans="1:9" ht="15" thickBot="1" x14ac:dyDescent="0.45">
      <c r="A75" s="110" t="s">
        <v>83</v>
      </c>
      <c r="B75" s="111">
        <v>1</v>
      </c>
      <c r="C75" s="111">
        <v>0.6</v>
      </c>
      <c r="D75" s="111">
        <v>0.5</v>
      </c>
      <c r="E75" s="112">
        <v>0.4</v>
      </c>
      <c r="F75" s="73" t="s">
        <v>76</v>
      </c>
      <c r="G75" s="74" t="str">
        <f>IF(H75=TRUE,"ANO","NE")</f>
        <v>NE</v>
      </c>
      <c r="H75" s="148" t="b">
        <v>0</v>
      </c>
      <c r="I75" s="10"/>
    </row>
    <row r="76" spans="1:9" s="78" customFormat="1" ht="43.4" customHeight="1" thickBot="1" x14ac:dyDescent="0.45">
      <c r="A76" s="14"/>
      <c r="B76" s="31"/>
      <c r="C76" s="31"/>
      <c r="D76" s="31"/>
      <c r="E76" s="31"/>
      <c r="F76" s="209" t="s">
        <v>84</v>
      </c>
      <c r="G76" s="210"/>
      <c r="H76" s="126">
        <f>IF(H65&gt;0,COUNTIF(G71:G75,"ANO")=1,0)</f>
        <v>0</v>
      </c>
      <c r="I76" s="120"/>
    </row>
    <row r="77" spans="1:9" x14ac:dyDescent="0.4">
      <c r="A77" s="14"/>
      <c r="B77" s="31"/>
      <c r="C77" s="31"/>
      <c r="D77" s="31"/>
      <c r="E77" s="31"/>
      <c r="F77" s="31"/>
      <c r="G77" s="31"/>
      <c r="I77" s="10"/>
    </row>
    <row r="78" spans="1:9" x14ac:dyDescent="0.4">
      <c r="A78" s="189" t="s">
        <v>114</v>
      </c>
      <c r="B78" s="190"/>
      <c r="C78" s="190"/>
      <c r="D78" s="190"/>
      <c r="E78" s="190"/>
      <c r="F78" s="190"/>
      <c r="G78" s="190"/>
      <c r="H78" s="190"/>
      <c r="I78" s="10"/>
    </row>
    <row r="79" spans="1:9" ht="29.15" x14ac:dyDescent="0.4">
      <c r="A79" s="45" t="s">
        <v>86</v>
      </c>
      <c r="B79" s="39" t="s">
        <v>649</v>
      </c>
      <c r="I79" s="10"/>
    </row>
    <row r="80" spans="1:9" x14ac:dyDescent="0.4">
      <c r="A80" s="17" t="s">
        <v>78</v>
      </c>
      <c r="B80" s="149"/>
      <c r="I80" s="10"/>
    </row>
    <row r="81" spans="1:9" x14ac:dyDescent="0.4">
      <c r="A81" s="17" t="s">
        <v>80</v>
      </c>
      <c r="B81" s="149"/>
      <c r="I81" s="10"/>
    </row>
    <row r="82" spans="1:9" x14ac:dyDescent="0.4">
      <c r="A82" s="17" t="s">
        <v>81</v>
      </c>
      <c r="B82" s="149"/>
      <c r="I82" s="10"/>
    </row>
    <row r="83" spans="1:9" x14ac:dyDescent="0.4">
      <c r="A83" s="17" t="s">
        <v>82</v>
      </c>
      <c r="B83" s="149"/>
      <c r="I83" s="10"/>
    </row>
    <row r="84" spans="1:9" x14ac:dyDescent="0.4">
      <c r="A84" s="17" t="s">
        <v>83</v>
      </c>
      <c r="B84" s="149"/>
      <c r="I84" s="10"/>
    </row>
    <row r="85" spans="1:9" x14ac:dyDescent="0.4">
      <c r="A85" s="18" t="s">
        <v>87</v>
      </c>
      <c r="B85" s="55">
        <f>IF(SUM(B80:B84)=H65,H65,"nerovná se, opravte")</f>
        <v>0</v>
      </c>
      <c r="I85" s="10"/>
    </row>
    <row r="86" spans="1:9" x14ac:dyDescent="0.4">
      <c r="A86" s="75"/>
      <c r="B86" s="77"/>
      <c r="I86" s="10"/>
    </row>
    <row r="87" spans="1:9" x14ac:dyDescent="0.4">
      <c r="A87" s="14"/>
      <c r="B87" s="76"/>
      <c r="C87" s="76"/>
      <c r="D87" s="76"/>
      <c r="E87" s="76"/>
      <c r="F87" s="76"/>
      <c r="G87" s="76"/>
      <c r="H87" s="89"/>
      <c r="I87" s="10"/>
    </row>
    <row r="88" spans="1:9" ht="14.7" customHeight="1" thickBot="1" x14ac:dyDescent="0.45">
      <c r="A88" s="211" t="s">
        <v>88</v>
      </c>
      <c r="B88" s="212"/>
      <c r="C88" s="212"/>
      <c r="D88" s="212"/>
      <c r="E88" s="212"/>
      <c r="F88" s="212"/>
      <c r="G88" s="212"/>
      <c r="H88" s="212"/>
      <c r="I88" s="10"/>
    </row>
    <row r="89" spans="1:9" ht="29.15" x14ac:dyDescent="0.4">
      <c r="A89" s="99" t="s">
        <v>72</v>
      </c>
      <c r="B89" s="100" t="s">
        <v>73</v>
      </c>
      <c r="C89" s="100" t="s">
        <v>74</v>
      </c>
      <c r="D89" s="100" t="s">
        <v>75</v>
      </c>
      <c r="E89" s="100" t="s">
        <v>76</v>
      </c>
      <c r="F89" s="100"/>
      <c r="G89" s="100"/>
      <c r="H89" s="101"/>
      <c r="I89" s="10"/>
    </row>
    <row r="90" spans="1:9" x14ac:dyDescent="0.4">
      <c r="A90" s="17" t="s">
        <v>78</v>
      </c>
      <c r="B90" s="3">
        <f>IF($H$72=TRUE,B80*B71,0)</f>
        <v>0</v>
      </c>
      <c r="C90" s="3">
        <f>IF($H$73=TRUE,$B80*C71,0)</f>
        <v>0</v>
      </c>
      <c r="D90" s="3">
        <f>IF($H$74=TRUE,$B80*D71,0)</f>
        <v>0</v>
      </c>
      <c r="E90" s="3">
        <f>IF($H$75=TRUE,$B80*E71,0)</f>
        <v>0</v>
      </c>
      <c r="F90" s="3"/>
      <c r="G90" s="3"/>
      <c r="H90" s="102"/>
      <c r="I90" s="10"/>
    </row>
    <row r="91" spans="1:9" x14ac:dyDescent="0.4">
      <c r="A91" s="17" t="s">
        <v>80</v>
      </c>
      <c r="B91" s="3">
        <f t="shared" ref="B91:B94" si="11">IF($H$72=TRUE,B81*B72,0)</f>
        <v>0</v>
      </c>
      <c r="C91" s="3">
        <f t="shared" ref="C91:C94" si="12">IF($H$73=TRUE,$B81*C72,0)</f>
        <v>0</v>
      </c>
      <c r="D91" s="3">
        <f t="shared" ref="D91:D94" si="13">IF($H$74=TRUE,$B81*D72,0)</f>
        <v>0</v>
      </c>
      <c r="E91" s="3">
        <f t="shared" ref="E91:E94" si="14">IF($H$75=TRUE,$B81*E72,0)</f>
        <v>0</v>
      </c>
      <c r="F91" s="3"/>
      <c r="G91" s="3"/>
      <c r="H91" s="102"/>
      <c r="I91" s="10"/>
    </row>
    <row r="92" spans="1:9" x14ac:dyDescent="0.4">
      <c r="A92" s="17" t="s">
        <v>81</v>
      </c>
      <c r="B92" s="3">
        <f t="shared" si="11"/>
        <v>0</v>
      </c>
      <c r="C92" s="3">
        <f t="shared" si="12"/>
        <v>0</v>
      </c>
      <c r="D92" s="3">
        <f t="shared" si="13"/>
        <v>0</v>
      </c>
      <c r="E92" s="3">
        <f t="shared" si="14"/>
        <v>0</v>
      </c>
      <c r="F92" s="3"/>
      <c r="G92" s="3"/>
      <c r="H92" s="102"/>
      <c r="I92" s="10"/>
    </row>
    <row r="93" spans="1:9" x14ac:dyDescent="0.4">
      <c r="A93" s="17" t="s">
        <v>82</v>
      </c>
      <c r="B93" s="3">
        <f t="shared" si="11"/>
        <v>0</v>
      </c>
      <c r="C93" s="3">
        <f t="shared" si="12"/>
        <v>0</v>
      </c>
      <c r="D93" s="3">
        <f t="shared" si="13"/>
        <v>0</v>
      </c>
      <c r="E93" s="3">
        <f t="shared" si="14"/>
        <v>0</v>
      </c>
      <c r="F93" s="3"/>
      <c r="G93" s="3"/>
      <c r="H93" s="102"/>
      <c r="I93" s="10"/>
    </row>
    <row r="94" spans="1:9" x14ac:dyDescent="0.4">
      <c r="A94" s="17" t="s">
        <v>83</v>
      </c>
      <c r="B94" s="3">
        <f t="shared" si="11"/>
        <v>0</v>
      </c>
      <c r="C94" s="3">
        <f t="shared" si="12"/>
        <v>0</v>
      </c>
      <c r="D94" s="3">
        <f t="shared" si="13"/>
        <v>0</v>
      </c>
      <c r="E94" s="3">
        <f t="shared" si="14"/>
        <v>0</v>
      </c>
      <c r="F94" s="3"/>
      <c r="G94" s="3"/>
      <c r="H94" s="102"/>
      <c r="I94" s="10"/>
    </row>
    <row r="95" spans="1:9" x14ac:dyDescent="0.4">
      <c r="A95" s="18" t="s">
        <v>89</v>
      </c>
      <c r="B95" s="6">
        <f>SUM(B90:B94)</f>
        <v>0</v>
      </c>
      <c r="C95" s="6">
        <f>SUM(C90:C94)</f>
        <v>0</v>
      </c>
      <c r="D95" s="6">
        <f>SUM(D90:D94)</f>
        <v>0</v>
      </c>
      <c r="E95" s="6">
        <f>SUM(E90:E94)</f>
        <v>0</v>
      </c>
      <c r="F95" s="6"/>
      <c r="G95" s="6"/>
      <c r="H95" s="103"/>
      <c r="I95" s="10"/>
    </row>
    <row r="96" spans="1:9" ht="15" thickBot="1" x14ac:dyDescent="0.45">
      <c r="A96" s="104" t="s">
        <v>90</v>
      </c>
      <c r="B96" s="105">
        <f>IF(B85=0,0,B95/B85*1)</f>
        <v>0</v>
      </c>
      <c r="C96" s="105">
        <f>IF(B85=0,0,C95/B85*1)</f>
        <v>0</v>
      </c>
      <c r="D96" s="105">
        <f>IF(B85=0,0,D95/B85*1)</f>
        <v>0</v>
      </c>
      <c r="E96" s="105">
        <f>IF(B85=0,0,E95/B85*1)</f>
        <v>0</v>
      </c>
      <c r="F96" s="105"/>
      <c r="G96" s="105"/>
      <c r="H96" s="106"/>
      <c r="I96" s="10"/>
    </row>
    <row r="97" spans="1:9" x14ac:dyDescent="0.4">
      <c r="A97" s="35"/>
      <c r="B97" s="76"/>
      <c r="C97" s="76"/>
      <c r="D97" s="76"/>
      <c r="E97" s="76"/>
      <c r="F97" s="76"/>
      <c r="G97" s="76"/>
      <c r="H97" s="76"/>
      <c r="I97" s="10"/>
    </row>
    <row r="98" spans="1:9" x14ac:dyDescent="0.4">
      <c r="A98" s="14"/>
      <c r="B98" s="76"/>
      <c r="C98" s="76"/>
      <c r="D98" s="76"/>
      <c r="E98" s="76"/>
      <c r="F98" s="76"/>
      <c r="G98" s="76"/>
      <c r="H98" s="76"/>
      <c r="I98" s="10"/>
    </row>
    <row r="99" spans="1:9" ht="14.7" customHeight="1" thickBot="1" x14ac:dyDescent="0.45">
      <c r="A99" s="189" t="s">
        <v>652</v>
      </c>
      <c r="B99" s="190"/>
      <c r="C99" s="190"/>
      <c r="D99" s="190"/>
      <c r="E99" s="190"/>
      <c r="F99" s="190"/>
      <c r="G99" s="190"/>
      <c r="H99" s="190"/>
      <c r="I99" s="10"/>
    </row>
    <row r="100" spans="1:9" x14ac:dyDescent="0.4">
      <c r="A100" s="81" t="s">
        <v>91</v>
      </c>
      <c r="B100" s="90" t="s">
        <v>92</v>
      </c>
      <c r="C100" s="91" t="s">
        <v>59</v>
      </c>
      <c r="D100" s="91" t="s">
        <v>60</v>
      </c>
      <c r="E100" s="91" t="s">
        <v>61</v>
      </c>
      <c r="F100" s="91" t="s">
        <v>62</v>
      </c>
      <c r="G100" s="91" t="s">
        <v>63</v>
      </c>
      <c r="H100" s="92" t="s">
        <v>93</v>
      </c>
      <c r="I100" s="10"/>
    </row>
    <row r="101" spans="1:9" x14ac:dyDescent="0.4">
      <c r="A101" s="43" t="s">
        <v>94</v>
      </c>
      <c r="B101" s="4" t="s">
        <v>95</v>
      </c>
      <c r="C101" s="32">
        <f>C66</f>
        <v>0</v>
      </c>
      <c r="D101" s="32">
        <f>D66</f>
        <v>0</v>
      </c>
      <c r="E101" s="32">
        <f>E66</f>
        <v>0</v>
      </c>
      <c r="F101" s="32">
        <f t="shared" ref="F101:G101" si="15">F66</f>
        <v>0</v>
      </c>
      <c r="G101" s="32">
        <f t="shared" si="15"/>
        <v>0</v>
      </c>
      <c r="H101" s="93">
        <f>SUM(C101:G101)</f>
        <v>0</v>
      </c>
      <c r="I101" s="10"/>
    </row>
    <row r="102" spans="1:9" x14ac:dyDescent="0.4">
      <c r="A102" s="44" t="s">
        <v>96</v>
      </c>
      <c r="B102" s="4" t="s">
        <v>97</v>
      </c>
      <c r="C102" s="146"/>
      <c r="D102" s="146"/>
      <c r="E102" s="146"/>
      <c r="F102" s="146"/>
      <c r="G102" s="146"/>
      <c r="H102" s="94">
        <f>SUM(C102:G102)</f>
        <v>0</v>
      </c>
      <c r="I102" s="10"/>
    </row>
    <row r="103" spans="1:9" x14ac:dyDescent="0.4">
      <c r="A103" s="44" t="s">
        <v>96</v>
      </c>
      <c r="B103" s="4" t="s">
        <v>98</v>
      </c>
      <c r="C103" s="146"/>
      <c r="D103" s="146"/>
      <c r="E103" s="146"/>
      <c r="F103" s="146"/>
      <c r="G103" s="146"/>
      <c r="H103" s="94">
        <f t="shared" ref="H103:H105" si="16">SUM(C103:G103)</f>
        <v>0</v>
      </c>
      <c r="I103" s="10"/>
    </row>
    <row r="104" spans="1:9" x14ac:dyDescent="0.4">
      <c r="A104" s="44" t="s">
        <v>99</v>
      </c>
      <c r="B104" s="4" t="s">
        <v>97</v>
      </c>
      <c r="C104" s="146"/>
      <c r="D104" s="146"/>
      <c r="E104" s="146"/>
      <c r="F104" s="146"/>
      <c r="G104" s="146"/>
      <c r="H104" s="94">
        <f t="shared" si="16"/>
        <v>0</v>
      </c>
      <c r="I104" s="10"/>
    </row>
    <row r="105" spans="1:9" x14ac:dyDescent="0.4">
      <c r="A105" s="44" t="s">
        <v>99</v>
      </c>
      <c r="B105" s="4" t="s">
        <v>98</v>
      </c>
      <c r="C105" s="146"/>
      <c r="D105" s="146"/>
      <c r="E105" s="146"/>
      <c r="F105" s="146"/>
      <c r="G105" s="146"/>
      <c r="H105" s="94">
        <f t="shared" si="16"/>
        <v>0</v>
      </c>
      <c r="I105" s="10"/>
    </row>
    <row r="106" spans="1:9" x14ac:dyDescent="0.4">
      <c r="A106" s="43" t="s">
        <v>100</v>
      </c>
      <c r="B106" s="4" t="s">
        <v>95</v>
      </c>
      <c r="C106" s="32">
        <f>SUM(C101:C105)</f>
        <v>0</v>
      </c>
      <c r="D106" s="32">
        <f>SUM(D101:D105)</f>
        <v>0</v>
      </c>
      <c r="E106" s="32">
        <f>SUM(E101:E105)</f>
        <v>0</v>
      </c>
      <c r="F106" s="32">
        <f t="shared" ref="F106" si="17">SUM(F101:F105)</f>
        <v>0</v>
      </c>
      <c r="G106" s="32">
        <f t="shared" ref="G106" si="18">SUM(G101:G105)</f>
        <v>0</v>
      </c>
      <c r="H106" s="118">
        <f>IF(SUM(C106:G106)&gt;H65,"COFINANCE",SUM(C106:G106))</f>
        <v>0</v>
      </c>
      <c r="I106" s="10"/>
    </row>
    <row r="107" spans="1:9" ht="15" thickBot="1" x14ac:dyDescent="0.45">
      <c r="A107" s="95" t="s">
        <v>101</v>
      </c>
      <c r="B107" s="96">
        <f>IF(H106=0,0,H101/B85)</f>
        <v>0</v>
      </c>
      <c r="C107" s="97" t="s">
        <v>95</v>
      </c>
      <c r="D107" s="97" t="s">
        <v>95</v>
      </c>
      <c r="E107" s="97" t="s">
        <v>95</v>
      </c>
      <c r="F107" s="97"/>
      <c r="G107" s="97"/>
      <c r="H107" s="98" t="s">
        <v>95</v>
      </c>
      <c r="I107" s="10"/>
    </row>
    <row r="108" spans="1:9" ht="15" thickBot="1" x14ac:dyDescent="0.45">
      <c r="A108" s="46"/>
      <c r="B108" s="37"/>
      <c r="C108" s="37"/>
      <c r="D108" s="37"/>
      <c r="E108" s="37"/>
      <c r="F108" s="37"/>
      <c r="G108" s="37"/>
      <c r="H108" s="37"/>
      <c r="I108" s="11"/>
    </row>
    <row r="109" spans="1:9" ht="18.45" x14ac:dyDescent="0.5">
      <c r="A109" s="40" t="s">
        <v>116</v>
      </c>
      <c r="B109" s="34"/>
      <c r="C109" s="34"/>
      <c r="D109" s="34"/>
      <c r="E109" s="34"/>
      <c r="F109" s="34"/>
      <c r="G109" s="34"/>
      <c r="H109" s="34"/>
      <c r="I109" s="84"/>
    </row>
    <row r="110" spans="1:9" ht="15.9" x14ac:dyDescent="0.45">
      <c r="A110" s="69"/>
      <c r="B110" s="85"/>
      <c r="C110" s="85"/>
      <c r="D110" s="85"/>
      <c r="E110" s="85"/>
      <c r="F110" s="85"/>
      <c r="G110" s="85"/>
      <c r="I110" s="10"/>
    </row>
    <row r="111" spans="1:9" ht="15.9" x14ac:dyDescent="0.45">
      <c r="A111" s="70" t="s">
        <v>56</v>
      </c>
      <c r="B111" s="86"/>
      <c r="C111" s="85"/>
      <c r="D111" s="85"/>
      <c r="E111" s="85"/>
      <c r="F111" s="85"/>
      <c r="G111" s="85"/>
      <c r="I111" s="10"/>
    </row>
    <row r="112" spans="1:9" ht="15.9" x14ac:dyDescent="0.45">
      <c r="A112" s="54"/>
      <c r="I112" s="10"/>
    </row>
    <row r="113" spans="1:9" ht="14.7" customHeight="1" thickBot="1" x14ac:dyDescent="0.45">
      <c r="A113" s="191" t="s">
        <v>651</v>
      </c>
      <c r="B113" s="192"/>
      <c r="C113" s="192"/>
      <c r="D113" s="192"/>
      <c r="E113" s="192"/>
      <c r="F113" s="192"/>
      <c r="G113" s="192"/>
      <c r="H113" s="192"/>
      <c r="I113" s="10"/>
    </row>
    <row r="114" spans="1:9" x14ac:dyDescent="0.4">
      <c r="A114" s="193" t="s">
        <v>58</v>
      </c>
      <c r="B114" s="194"/>
      <c r="C114" s="113" t="s">
        <v>59</v>
      </c>
      <c r="D114" s="113" t="s">
        <v>60</v>
      </c>
      <c r="E114" s="113" t="s">
        <v>61</v>
      </c>
      <c r="F114" s="113" t="s">
        <v>62</v>
      </c>
      <c r="G114" s="113" t="s">
        <v>63</v>
      </c>
      <c r="H114" s="114" t="s">
        <v>649</v>
      </c>
      <c r="I114" s="10"/>
    </row>
    <row r="115" spans="1:9" x14ac:dyDescent="0.4">
      <c r="A115" s="195" t="s">
        <v>65</v>
      </c>
      <c r="B115" s="196"/>
      <c r="C115" s="146"/>
      <c r="D115" s="146"/>
      <c r="E115" s="146"/>
      <c r="F115" s="146"/>
      <c r="G115" s="146"/>
      <c r="H115" s="93">
        <f t="shared" ref="H115:H120" si="19">SUM(C115:G115)</f>
        <v>0</v>
      </c>
      <c r="I115" s="10"/>
    </row>
    <row r="116" spans="1:9" ht="14.7" customHeight="1" x14ac:dyDescent="0.4">
      <c r="A116" s="197" t="s">
        <v>66</v>
      </c>
      <c r="B116" s="198"/>
      <c r="C116" s="146"/>
      <c r="D116" s="146"/>
      <c r="E116" s="146"/>
      <c r="F116" s="146"/>
      <c r="G116" s="146"/>
      <c r="H116" s="93">
        <f t="shared" si="19"/>
        <v>0</v>
      </c>
      <c r="I116" s="10"/>
    </row>
    <row r="117" spans="1:9" x14ac:dyDescent="0.4">
      <c r="A117" s="195" t="s">
        <v>67</v>
      </c>
      <c r="B117" s="196"/>
      <c r="C117" s="146"/>
      <c r="D117" s="146"/>
      <c r="E117" s="146"/>
      <c r="F117" s="146"/>
      <c r="G117" s="146"/>
      <c r="H117" s="93">
        <f t="shared" si="19"/>
        <v>0</v>
      </c>
      <c r="I117" s="10"/>
    </row>
    <row r="118" spans="1:9" x14ac:dyDescent="0.4">
      <c r="A118" s="195" t="s">
        <v>68</v>
      </c>
      <c r="B118" s="196"/>
      <c r="C118" s="146"/>
      <c r="D118" s="146"/>
      <c r="E118" s="146"/>
      <c r="F118" s="146"/>
      <c r="G118" s="146"/>
      <c r="H118" s="93">
        <f t="shared" si="19"/>
        <v>0</v>
      </c>
      <c r="I118" s="10"/>
    </row>
    <row r="119" spans="1:9" x14ac:dyDescent="0.4">
      <c r="A119" s="199" t="s">
        <v>69</v>
      </c>
      <c r="B119" s="200"/>
      <c r="C119" s="32">
        <f>SUM(C115:C118)</f>
        <v>0</v>
      </c>
      <c r="D119" s="32">
        <f>SUM(D115:D118)</f>
        <v>0</v>
      </c>
      <c r="E119" s="32">
        <f>SUM(E115:E118)</f>
        <v>0</v>
      </c>
      <c r="F119" s="32">
        <f>SUM(F115:F118)</f>
        <v>0</v>
      </c>
      <c r="G119" s="32">
        <f>SUM(G115:G118)</f>
        <v>0</v>
      </c>
      <c r="H119" s="115">
        <f t="shared" si="19"/>
        <v>0</v>
      </c>
      <c r="I119" s="10"/>
    </row>
    <row r="120" spans="1:9" ht="15" thickBot="1" x14ac:dyDescent="0.45">
      <c r="A120" s="201" t="s">
        <v>70</v>
      </c>
      <c r="B120" s="202"/>
      <c r="C120" s="116">
        <f>C119*SUM($B150:$E150)</f>
        <v>0</v>
      </c>
      <c r="D120" s="116">
        <f t="shared" ref="D120" si="20">D119*SUM($B150:$E150)</f>
        <v>0</v>
      </c>
      <c r="E120" s="116">
        <f t="shared" ref="E120" si="21">E119*SUM($B150:$E150)</f>
        <v>0</v>
      </c>
      <c r="F120" s="116">
        <f t="shared" ref="F120" si="22">F119*SUM($B150:$E150)</f>
        <v>0</v>
      </c>
      <c r="G120" s="116">
        <f t="shared" ref="G120" si="23">G119*SUM($B150:$E150)</f>
        <v>0</v>
      </c>
      <c r="H120" s="117">
        <f t="shared" si="19"/>
        <v>0</v>
      </c>
      <c r="I120" s="10"/>
    </row>
    <row r="121" spans="1:9" x14ac:dyDescent="0.4">
      <c r="A121" s="12"/>
      <c r="B121" s="2"/>
      <c r="C121" s="87"/>
      <c r="D121" s="87"/>
      <c r="E121" s="87"/>
      <c r="F121" s="87"/>
      <c r="G121" s="87"/>
      <c r="H121" s="87"/>
      <c r="I121" s="10"/>
    </row>
    <row r="122" spans="1:9" x14ac:dyDescent="0.4">
      <c r="A122" s="12"/>
      <c r="I122" s="10"/>
    </row>
    <row r="123" spans="1:9" ht="15" thickBot="1" x14ac:dyDescent="0.45">
      <c r="A123" s="65" t="s">
        <v>71</v>
      </c>
      <c r="B123" s="88"/>
      <c r="C123" s="88"/>
      <c r="D123" s="88"/>
      <c r="E123" s="88"/>
      <c r="I123" s="10"/>
    </row>
    <row r="124" spans="1:9" ht="29.15" customHeight="1" x14ac:dyDescent="0.4">
      <c r="A124" s="107" t="s">
        <v>72</v>
      </c>
      <c r="B124" s="108" t="s">
        <v>73</v>
      </c>
      <c r="C124" s="108" t="s">
        <v>74</v>
      </c>
      <c r="D124" s="108" t="s">
        <v>75</v>
      </c>
      <c r="E124" s="109" t="s">
        <v>76</v>
      </c>
      <c r="F124" s="203" t="s">
        <v>77</v>
      </c>
      <c r="G124" s="204"/>
      <c r="H124" s="205"/>
      <c r="I124" s="10"/>
    </row>
    <row r="125" spans="1:9" ht="26.25" customHeight="1" x14ac:dyDescent="0.4">
      <c r="A125" s="66" t="s">
        <v>78</v>
      </c>
      <c r="B125" s="67">
        <v>1</v>
      </c>
      <c r="C125" s="67">
        <v>1</v>
      </c>
      <c r="D125" s="67">
        <v>1</v>
      </c>
      <c r="E125" s="71">
        <v>1</v>
      </c>
      <c r="F125" s="206" t="s">
        <v>79</v>
      </c>
      <c r="G125" s="207"/>
      <c r="H125" s="208"/>
      <c r="I125" s="10"/>
    </row>
    <row r="126" spans="1:9" ht="29.15" x14ac:dyDescent="0.4">
      <c r="A126" s="66" t="s">
        <v>80</v>
      </c>
      <c r="B126" s="67">
        <v>1</v>
      </c>
      <c r="C126" s="67">
        <v>0.7</v>
      </c>
      <c r="D126" s="67">
        <v>0.6</v>
      </c>
      <c r="E126" s="71">
        <v>0.5</v>
      </c>
      <c r="F126" s="72" t="s">
        <v>73</v>
      </c>
      <c r="G126" s="68" t="str">
        <f>IF(H126=TRUE,"ANO","NE")</f>
        <v>ANO</v>
      </c>
      <c r="H126" s="147" t="b">
        <v>1</v>
      </c>
      <c r="I126" s="10"/>
    </row>
    <row r="127" spans="1:9" x14ac:dyDescent="0.4">
      <c r="A127" s="66" t="s">
        <v>81</v>
      </c>
      <c r="B127" s="67">
        <v>1</v>
      </c>
      <c r="C127" s="67">
        <v>0.8</v>
      </c>
      <c r="D127" s="67">
        <v>0.75</v>
      </c>
      <c r="E127" s="71">
        <v>0.65</v>
      </c>
      <c r="F127" s="72" t="s">
        <v>74</v>
      </c>
      <c r="G127" s="68" t="str">
        <f>IF(H127=TRUE,"ANO","NE")</f>
        <v>NE</v>
      </c>
      <c r="H127" s="147" t="b">
        <v>0</v>
      </c>
      <c r="I127" s="10"/>
    </row>
    <row r="128" spans="1:9" ht="29.15" x14ac:dyDescent="0.4">
      <c r="A128" s="66" t="s">
        <v>82</v>
      </c>
      <c r="B128" s="67">
        <v>1</v>
      </c>
      <c r="C128" s="67">
        <v>0.45</v>
      </c>
      <c r="D128" s="67">
        <v>0.35</v>
      </c>
      <c r="E128" s="71">
        <v>0.25</v>
      </c>
      <c r="F128" s="72" t="s">
        <v>75</v>
      </c>
      <c r="G128" s="68" t="str">
        <f>IF(H128=TRUE,"ANO","NE")</f>
        <v>NE</v>
      </c>
      <c r="H128" s="147" t="b">
        <v>0</v>
      </c>
      <c r="I128" s="10"/>
    </row>
    <row r="129" spans="1:9" ht="15" thickBot="1" x14ac:dyDescent="0.45">
      <c r="A129" s="110" t="s">
        <v>83</v>
      </c>
      <c r="B129" s="111">
        <v>1</v>
      </c>
      <c r="C129" s="111">
        <v>0.6</v>
      </c>
      <c r="D129" s="111">
        <v>0.5</v>
      </c>
      <c r="E129" s="112">
        <v>0.4</v>
      </c>
      <c r="F129" s="73" t="s">
        <v>76</v>
      </c>
      <c r="G129" s="74" t="str">
        <f>IF(H129=TRUE,"ANO","NE")</f>
        <v>NE</v>
      </c>
      <c r="H129" s="148" t="b">
        <v>0</v>
      </c>
      <c r="I129" s="10"/>
    </row>
    <row r="130" spans="1:9" ht="42.65" customHeight="1" thickBot="1" x14ac:dyDescent="0.45">
      <c r="A130" s="14"/>
      <c r="B130" s="31"/>
      <c r="C130" s="31"/>
      <c r="D130" s="31"/>
      <c r="E130" s="31"/>
      <c r="F130" s="209" t="s">
        <v>84</v>
      </c>
      <c r="G130" s="210"/>
      <c r="H130" s="126">
        <f>IF(H119&gt;0,COUNTIF(G125:G129,"ANO")=1,0)</f>
        <v>0</v>
      </c>
      <c r="I130" s="10"/>
    </row>
    <row r="131" spans="1:9" x14ac:dyDescent="0.4">
      <c r="A131" s="14"/>
      <c r="B131" s="31"/>
      <c r="C131" s="31"/>
      <c r="D131" s="31"/>
      <c r="E131" s="31"/>
      <c r="F131" s="31"/>
      <c r="G131" s="31"/>
      <c r="I131" s="10"/>
    </row>
    <row r="132" spans="1:9" x14ac:dyDescent="0.4">
      <c r="A132" s="189" t="s">
        <v>114</v>
      </c>
      <c r="B132" s="190"/>
      <c r="C132" s="190"/>
      <c r="D132" s="190"/>
      <c r="E132" s="190"/>
      <c r="F132" s="190"/>
      <c r="G132" s="190"/>
      <c r="H132" s="190"/>
      <c r="I132" s="10"/>
    </row>
    <row r="133" spans="1:9" ht="29.15" x14ac:dyDescent="0.4">
      <c r="A133" s="45" t="s">
        <v>86</v>
      </c>
      <c r="B133" s="39" t="s">
        <v>649</v>
      </c>
      <c r="I133" s="10"/>
    </row>
    <row r="134" spans="1:9" x14ac:dyDescent="0.4">
      <c r="A134" s="17" t="s">
        <v>78</v>
      </c>
      <c r="B134" s="149"/>
      <c r="I134" s="10"/>
    </row>
    <row r="135" spans="1:9" x14ac:dyDescent="0.4">
      <c r="A135" s="17" t="s">
        <v>80</v>
      </c>
      <c r="B135" s="149"/>
      <c r="I135" s="10"/>
    </row>
    <row r="136" spans="1:9" x14ac:dyDescent="0.4">
      <c r="A136" s="17" t="s">
        <v>81</v>
      </c>
      <c r="B136" s="149"/>
      <c r="I136" s="10"/>
    </row>
    <row r="137" spans="1:9" x14ac:dyDescent="0.4">
      <c r="A137" s="17" t="s">
        <v>82</v>
      </c>
      <c r="B137" s="149"/>
      <c r="I137" s="10"/>
    </row>
    <row r="138" spans="1:9" x14ac:dyDescent="0.4">
      <c r="A138" s="17" t="s">
        <v>83</v>
      </c>
      <c r="B138" s="149"/>
      <c r="I138" s="10"/>
    </row>
    <row r="139" spans="1:9" x14ac:dyDescent="0.4">
      <c r="A139" s="18" t="s">
        <v>87</v>
      </c>
      <c r="B139" s="55">
        <f>IF(SUM(B134:B138)=H119,H119,"nerovná se, opravte")</f>
        <v>0</v>
      </c>
      <c r="I139" s="10"/>
    </row>
    <row r="140" spans="1:9" x14ac:dyDescent="0.4">
      <c r="A140" s="75"/>
      <c r="B140" s="77"/>
      <c r="I140" s="10"/>
    </row>
    <row r="141" spans="1:9" x14ac:dyDescent="0.4">
      <c r="A141" s="14"/>
      <c r="B141" s="76"/>
      <c r="C141" s="76"/>
      <c r="D141" s="76"/>
      <c r="E141" s="76"/>
      <c r="F141" s="76"/>
      <c r="G141" s="76"/>
      <c r="H141" s="89"/>
      <c r="I141" s="10"/>
    </row>
    <row r="142" spans="1:9" ht="14.7" customHeight="1" thickBot="1" x14ac:dyDescent="0.45">
      <c r="A142" s="211" t="s">
        <v>88</v>
      </c>
      <c r="B142" s="212"/>
      <c r="C142" s="212"/>
      <c r="D142" s="212"/>
      <c r="E142" s="212"/>
      <c r="F142" s="212"/>
      <c r="G142" s="212"/>
      <c r="H142" s="212"/>
      <c r="I142" s="10"/>
    </row>
    <row r="143" spans="1:9" ht="29.15" x14ac:dyDescent="0.4">
      <c r="A143" s="99" t="s">
        <v>72</v>
      </c>
      <c r="B143" s="100" t="s">
        <v>73</v>
      </c>
      <c r="C143" s="100" t="s">
        <v>74</v>
      </c>
      <c r="D143" s="100" t="s">
        <v>75</v>
      </c>
      <c r="E143" s="100" t="s">
        <v>76</v>
      </c>
      <c r="F143" s="100"/>
      <c r="G143" s="100"/>
      <c r="H143" s="101"/>
      <c r="I143" s="10"/>
    </row>
    <row r="144" spans="1:9" x14ac:dyDescent="0.4">
      <c r="A144" s="17" t="s">
        <v>78</v>
      </c>
      <c r="B144" s="3">
        <f>IF($H$126=TRUE,B134*B125,0)</f>
        <v>0</v>
      </c>
      <c r="C144" s="3">
        <f>IF($H$127=TRUE,$B134*C125,0)</f>
        <v>0</v>
      </c>
      <c r="D144" s="3">
        <f>IF($H$128=TRUE,$B134*D125,0)</f>
        <v>0</v>
      </c>
      <c r="E144" s="3">
        <f>IF($H$129=TRUE,$B134*E125,0)</f>
        <v>0</v>
      </c>
      <c r="F144" s="3"/>
      <c r="G144" s="3"/>
      <c r="H144" s="102"/>
      <c r="I144" s="10"/>
    </row>
    <row r="145" spans="1:9" x14ac:dyDescent="0.4">
      <c r="A145" s="17" t="s">
        <v>80</v>
      </c>
      <c r="B145" s="3">
        <f t="shared" ref="B145:B148" si="24">IF($H$126=TRUE,B135*B126,0)</f>
        <v>0</v>
      </c>
      <c r="C145" s="3">
        <f t="shared" ref="C145:C148" si="25">IF($H$127=TRUE,$B135*C126,0)</f>
        <v>0</v>
      </c>
      <c r="D145" s="3">
        <f t="shared" ref="D145:D148" si="26">IF($H$128=TRUE,$B135*D126,0)</f>
        <v>0</v>
      </c>
      <c r="E145" s="3">
        <f t="shared" ref="E145:E148" si="27">IF($H$129=TRUE,$B135*E126,0)</f>
        <v>0</v>
      </c>
      <c r="F145" s="3"/>
      <c r="G145" s="3"/>
      <c r="H145" s="102"/>
      <c r="I145" s="10"/>
    </row>
    <row r="146" spans="1:9" x14ac:dyDescent="0.4">
      <c r="A146" s="17" t="s">
        <v>81</v>
      </c>
      <c r="B146" s="3">
        <f t="shared" si="24"/>
        <v>0</v>
      </c>
      <c r="C146" s="3">
        <f t="shared" si="25"/>
        <v>0</v>
      </c>
      <c r="D146" s="3">
        <f t="shared" si="26"/>
        <v>0</v>
      </c>
      <c r="E146" s="3">
        <f t="shared" si="27"/>
        <v>0</v>
      </c>
      <c r="F146" s="3"/>
      <c r="G146" s="3"/>
      <c r="H146" s="102"/>
      <c r="I146" s="10"/>
    </row>
    <row r="147" spans="1:9" x14ac:dyDescent="0.4">
      <c r="A147" s="17" t="s">
        <v>82</v>
      </c>
      <c r="B147" s="3">
        <f t="shared" si="24"/>
        <v>0</v>
      </c>
      <c r="C147" s="3">
        <f t="shared" si="25"/>
        <v>0</v>
      </c>
      <c r="D147" s="3">
        <f t="shared" si="26"/>
        <v>0</v>
      </c>
      <c r="E147" s="3">
        <f t="shared" si="27"/>
        <v>0</v>
      </c>
      <c r="F147" s="3"/>
      <c r="G147" s="3"/>
      <c r="H147" s="102"/>
      <c r="I147" s="10"/>
    </row>
    <row r="148" spans="1:9" x14ac:dyDescent="0.4">
      <c r="A148" s="17" t="s">
        <v>83</v>
      </c>
      <c r="B148" s="3">
        <f t="shared" si="24"/>
        <v>0</v>
      </c>
      <c r="C148" s="3">
        <f t="shared" si="25"/>
        <v>0</v>
      </c>
      <c r="D148" s="3">
        <f t="shared" si="26"/>
        <v>0</v>
      </c>
      <c r="E148" s="3">
        <f t="shared" si="27"/>
        <v>0</v>
      </c>
      <c r="F148" s="3"/>
      <c r="G148" s="3"/>
      <c r="H148" s="102"/>
      <c r="I148" s="10"/>
    </row>
    <row r="149" spans="1:9" x14ac:dyDescent="0.4">
      <c r="A149" s="18" t="s">
        <v>89</v>
      </c>
      <c r="B149" s="6">
        <f>SUM(B144:B148)</f>
        <v>0</v>
      </c>
      <c r="C149" s="6">
        <f>SUM(C144:C148)</f>
        <v>0</v>
      </c>
      <c r="D149" s="6">
        <f>SUM(D144:D148)</f>
        <v>0</v>
      </c>
      <c r="E149" s="6">
        <f>SUM(E144:E148)</f>
        <v>0</v>
      </c>
      <c r="F149" s="6"/>
      <c r="G149" s="6"/>
      <c r="H149" s="103"/>
      <c r="I149" s="10"/>
    </row>
    <row r="150" spans="1:9" ht="15" thickBot="1" x14ac:dyDescent="0.45">
      <c r="A150" s="104" t="s">
        <v>90</v>
      </c>
      <c r="B150" s="105">
        <f>IF(B139=0,0,B149/B139*1)</f>
        <v>0</v>
      </c>
      <c r="C150" s="105">
        <f>IF(B139=0,0,C149/B139*1)</f>
        <v>0</v>
      </c>
      <c r="D150" s="105">
        <f>IF(B139=0,0,D149/B139*1)</f>
        <v>0</v>
      </c>
      <c r="E150" s="105">
        <f>IF(B139=0,0,E149/B139*1)</f>
        <v>0</v>
      </c>
      <c r="F150" s="105"/>
      <c r="G150" s="105"/>
      <c r="H150" s="106"/>
      <c r="I150" s="10"/>
    </row>
    <row r="151" spans="1:9" x14ac:dyDescent="0.4">
      <c r="A151" s="35"/>
      <c r="B151" s="76"/>
      <c r="C151" s="76"/>
      <c r="D151" s="76"/>
      <c r="E151" s="76"/>
      <c r="F151" s="76"/>
      <c r="G151" s="76"/>
      <c r="H151" s="76"/>
      <c r="I151" s="10"/>
    </row>
    <row r="152" spans="1:9" x14ac:dyDescent="0.4">
      <c r="A152" s="14"/>
      <c r="B152" s="76"/>
      <c r="C152" s="76"/>
      <c r="D152" s="76"/>
      <c r="E152" s="76"/>
      <c r="F152" s="76"/>
      <c r="G152" s="76"/>
      <c r="H152" s="76"/>
      <c r="I152" s="10"/>
    </row>
    <row r="153" spans="1:9" ht="14.7" customHeight="1" thickBot="1" x14ac:dyDescent="0.45">
      <c r="A153" s="189" t="s">
        <v>652</v>
      </c>
      <c r="B153" s="190"/>
      <c r="C153" s="190"/>
      <c r="D153" s="190"/>
      <c r="E153" s="190"/>
      <c r="F153" s="190"/>
      <c r="G153" s="190"/>
      <c r="H153" s="190"/>
      <c r="I153" s="10"/>
    </row>
    <row r="154" spans="1:9" x14ac:dyDescent="0.4">
      <c r="A154" s="81" t="s">
        <v>91</v>
      </c>
      <c r="B154" s="90" t="s">
        <v>92</v>
      </c>
      <c r="C154" s="91" t="s">
        <v>59</v>
      </c>
      <c r="D154" s="91" t="s">
        <v>60</v>
      </c>
      <c r="E154" s="91" t="s">
        <v>61</v>
      </c>
      <c r="F154" s="91" t="s">
        <v>62</v>
      </c>
      <c r="G154" s="91" t="s">
        <v>63</v>
      </c>
      <c r="H154" s="92" t="s">
        <v>93</v>
      </c>
      <c r="I154" s="10"/>
    </row>
    <row r="155" spans="1:9" x14ac:dyDescent="0.4">
      <c r="A155" s="43" t="s">
        <v>94</v>
      </c>
      <c r="B155" s="4" t="s">
        <v>95</v>
      </c>
      <c r="C155" s="32">
        <f>C120</f>
        <v>0</v>
      </c>
      <c r="D155" s="32">
        <f>D120</f>
        <v>0</v>
      </c>
      <c r="E155" s="32">
        <f>E120</f>
        <v>0</v>
      </c>
      <c r="F155" s="32">
        <f t="shared" ref="F155:G155" si="28">F120</f>
        <v>0</v>
      </c>
      <c r="G155" s="32">
        <f t="shared" si="28"/>
        <v>0</v>
      </c>
      <c r="H155" s="93">
        <f>SUM(C155:G155)</f>
        <v>0</v>
      </c>
      <c r="I155" s="10"/>
    </row>
    <row r="156" spans="1:9" x14ac:dyDescent="0.4">
      <c r="A156" s="44" t="s">
        <v>96</v>
      </c>
      <c r="B156" s="4" t="s">
        <v>97</v>
      </c>
      <c r="C156" s="146"/>
      <c r="D156" s="146"/>
      <c r="E156" s="146"/>
      <c r="F156" s="146"/>
      <c r="G156" s="146"/>
      <c r="H156" s="94">
        <f>SUM(C156:G156)</f>
        <v>0</v>
      </c>
      <c r="I156" s="10"/>
    </row>
    <row r="157" spans="1:9" x14ac:dyDescent="0.4">
      <c r="A157" s="44" t="s">
        <v>96</v>
      </c>
      <c r="B157" s="4" t="s">
        <v>98</v>
      </c>
      <c r="C157" s="146"/>
      <c r="D157" s="146"/>
      <c r="E157" s="146"/>
      <c r="F157" s="146"/>
      <c r="G157" s="146"/>
      <c r="H157" s="94">
        <f t="shared" ref="H157:H159" si="29">SUM(C157:G157)</f>
        <v>0</v>
      </c>
      <c r="I157" s="10"/>
    </row>
    <row r="158" spans="1:9" x14ac:dyDescent="0.4">
      <c r="A158" s="44" t="s">
        <v>99</v>
      </c>
      <c r="B158" s="4" t="s">
        <v>97</v>
      </c>
      <c r="C158" s="146"/>
      <c r="D158" s="146"/>
      <c r="E158" s="146"/>
      <c r="F158" s="146"/>
      <c r="G158" s="146"/>
      <c r="H158" s="94">
        <f t="shared" si="29"/>
        <v>0</v>
      </c>
      <c r="I158" s="10"/>
    </row>
    <row r="159" spans="1:9" x14ac:dyDescent="0.4">
      <c r="A159" s="44" t="s">
        <v>99</v>
      </c>
      <c r="B159" s="4" t="s">
        <v>98</v>
      </c>
      <c r="C159" s="146"/>
      <c r="D159" s="146"/>
      <c r="E159" s="146"/>
      <c r="F159" s="146"/>
      <c r="G159" s="146"/>
      <c r="H159" s="94">
        <f t="shared" si="29"/>
        <v>0</v>
      </c>
      <c r="I159" s="10"/>
    </row>
    <row r="160" spans="1:9" x14ac:dyDescent="0.4">
      <c r="A160" s="43" t="s">
        <v>100</v>
      </c>
      <c r="B160" s="4" t="s">
        <v>95</v>
      </c>
      <c r="C160" s="32">
        <f>SUM(C155:C159)</f>
        <v>0</v>
      </c>
      <c r="D160" s="32">
        <f>SUM(D155:D159)</f>
        <v>0</v>
      </c>
      <c r="E160" s="32">
        <f>SUM(E155:E159)</f>
        <v>0</v>
      </c>
      <c r="F160" s="32">
        <f t="shared" ref="F160" si="30">SUM(F155:F159)</f>
        <v>0</v>
      </c>
      <c r="G160" s="32">
        <f t="shared" ref="G160" si="31">SUM(G155:G159)</f>
        <v>0</v>
      </c>
      <c r="H160" s="118">
        <f>IF(SUM(C160:G160)&gt;H119,"COFINANCE",SUM(C160:G160))</f>
        <v>0</v>
      </c>
      <c r="I160" s="10"/>
    </row>
    <row r="161" spans="1:9" ht="15" thickBot="1" x14ac:dyDescent="0.45">
      <c r="A161" s="95" t="s">
        <v>101</v>
      </c>
      <c r="B161" s="96">
        <f>IF(H160=0,0,H155/B139)</f>
        <v>0</v>
      </c>
      <c r="C161" s="97" t="s">
        <v>95</v>
      </c>
      <c r="D161" s="97" t="s">
        <v>95</v>
      </c>
      <c r="E161" s="97" t="s">
        <v>95</v>
      </c>
      <c r="F161" s="97"/>
      <c r="G161" s="97"/>
      <c r="H161" s="98" t="s">
        <v>95</v>
      </c>
      <c r="I161" s="10"/>
    </row>
    <row r="162" spans="1:9" ht="15" thickBot="1" x14ac:dyDescent="0.45">
      <c r="A162" s="46"/>
      <c r="B162" s="37"/>
      <c r="C162" s="37"/>
      <c r="D162" s="37"/>
      <c r="E162" s="37"/>
      <c r="F162" s="37"/>
      <c r="G162" s="37"/>
      <c r="H162" s="37"/>
      <c r="I162" s="11"/>
    </row>
    <row r="163" spans="1:9" ht="18.45" x14ac:dyDescent="0.5">
      <c r="A163" s="40" t="s">
        <v>117</v>
      </c>
      <c r="B163" s="34"/>
      <c r="C163" s="34"/>
      <c r="D163" s="34"/>
      <c r="E163" s="34"/>
      <c r="F163" s="34"/>
      <c r="G163" s="34"/>
      <c r="H163" s="34"/>
      <c r="I163" s="84"/>
    </row>
    <row r="164" spans="1:9" ht="15.9" x14ac:dyDescent="0.45">
      <c r="A164" s="69"/>
      <c r="B164" s="85"/>
      <c r="C164" s="85"/>
      <c r="D164" s="85"/>
      <c r="E164" s="85"/>
      <c r="F164" s="85"/>
      <c r="G164" s="85"/>
      <c r="I164" s="10"/>
    </row>
    <row r="165" spans="1:9" ht="15.9" x14ac:dyDescent="0.45">
      <c r="A165" s="70" t="s">
        <v>56</v>
      </c>
      <c r="B165" s="86"/>
      <c r="C165" s="85"/>
      <c r="D165" s="85"/>
      <c r="E165" s="85"/>
      <c r="F165" s="85"/>
      <c r="G165" s="85"/>
      <c r="I165" s="10"/>
    </row>
    <row r="166" spans="1:9" ht="15.9" x14ac:dyDescent="0.45">
      <c r="A166" s="54"/>
      <c r="I166" s="10"/>
    </row>
    <row r="167" spans="1:9" ht="14.7" customHeight="1" thickBot="1" x14ac:dyDescent="0.45">
      <c r="A167" s="191" t="s">
        <v>651</v>
      </c>
      <c r="B167" s="192"/>
      <c r="C167" s="192"/>
      <c r="D167" s="192"/>
      <c r="E167" s="192"/>
      <c r="F167" s="192"/>
      <c r="G167" s="192"/>
      <c r="H167" s="192"/>
      <c r="I167" s="10"/>
    </row>
    <row r="168" spans="1:9" x14ac:dyDescent="0.4">
      <c r="A168" s="193" t="s">
        <v>58</v>
      </c>
      <c r="B168" s="194"/>
      <c r="C168" s="113" t="s">
        <v>59</v>
      </c>
      <c r="D168" s="113" t="s">
        <v>60</v>
      </c>
      <c r="E168" s="113" t="s">
        <v>61</v>
      </c>
      <c r="F168" s="113" t="s">
        <v>62</v>
      </c>
      <c r="G168" s="113" t="s">
        <v>63</v>
      </c>
      <c r="H168" s="114" t="s">
        <v>649</v>
      </c>
      <c r="I168" s="10"/>
    </row>
    <row r="169" spans="1:9" x14ac:dyDescent="0.4">
      <c r="A169" s="195" t="s">
        <v>65</v>
      </c>
      <c r="B169" s="196"/>
      <c r="C169" s="146">
        <f>C7</f>
        <v>0</v>
      </c>
      <c r="D169" s="146">
        <f t="shared" ref="D169:G169" si="32">D7</f>
        <v>0</v>
      </c>
      <c r="E169" s="146">
        <f t="shared" si="32"/>
        <v>0</v>
      </c>
      <c r="F169" s="146">
        <f t="shared" si="32"/>
        <v>0</v>
      </c>
      <c r="G169" s="146">
        <f t="shared" si="32"/>
        <v>0</v>
      </c>
      <c r="H169" s="93">
        <f t="shared" ref="H169:H174" si="33">SUM(C169:G169)</f>
        <v>0</v>
      </c>
      <c r="I169" s="10"/>
    </row>
    <row r="170" spans="1:9" ht="14.7" customHeight="1" x14ac:dyDescent="0.4">
      <c r="A170" s="197" t="s">
        <v>66</v>
      </c>
      <c r="B170" s="198"/>
      <c r="C170" s="146">
        <f t="shared" ref="C170:G170" si="34">C8</f>
        <v>0</v>
      </c>
      <c r="D170" s="146">
        <f t="shared" si="34"/>
        <v>0</v>
      </c>
      <c r="E170" s="146">
        <f t="shared" si="34"/>
        <v>0</v>
      </c>
      <c r="F170" s="146">
        <f t="shared" si="34"/>
        <v>0</v>
      </c>
      <c r="G170" s="146">
        <f t="shared" si="34"/>
        <v>0</v>
      </c>
      <c r="H170" s="93">
        <f t="shared" si="33"/>
        <v>0</v>
      </c>
      <c r="I170" s="10"/>
    </row>
    <row r="171" spans="1:9" x14ac:dyDescent="0.4">
      <c r="A171" s="195" t="s">
        <v>67</v>
      </c>
      <c r="B171" s="196"/>
      <c r="C171" s="146">
        <f t="shared" ref="C171:G171" si="35">C9</f>
        <v>0</v>
      </c>
      <c r="D171" s="146">
        <f t="shared" si="35"/>
        <v>0</v>
      </c>
      <c r="E171" s="146">
        <f t="shared" si="35"/>
        <v>0</v>
      </c>
      <c r="F171" s="146">
        <f t="shared" si="35"/>
        <v>0</v>
      </c>
      <c r="G171" s="146">
        <f t="shared" si="35"/>
        <v>0</v>
      </c>
      <c r="H171" s="93">
        <f t="shared" si="33"/>
        <v>0</v>
      </c>
      <c r="I171" s="10"/>
    </row>
    <row r="172" spans="1:9" x14ac:dyDescent="0.4">
      <c r="A172" s="195" t="s">
        <v>68</v>
      </c>
      <c r="B172" s="196"/>
      <c r="C172" s="146">
        <f t="shared" ref="C172:G172" si="36">C10</f>
        <v>0</v>
      </c>
      <c r="D172" s="146">
        <f t="shared" si="36"/>
        <v>0</v>
      </c>
      <c r="E172" s="146">
        <f t="shared" si="36"/>
        <v>0</v>
      </c>
      <c r="F172" s="146">
        <f t="shared" si="36"/>
        <v>0</v>
      </c>
      <c r="G172" s="146">
        <f t="shared" si="36"/>
        <v>0</v>
      </c>
      <c r="H172" s="93">
        <f t="shared" si="33"/>
        <v>0</v>
      </c>
      <c r="I172" s="10"/>
    </row>
    <row r="173" spans="1:9" x14ac:dyDescent="0.4">
      <c r="A173" s="199" t="s">
        <v>69</v>
      </c>
      <c r="B173" s="200"/>
      <c r="C173" s="32">
        <f>SUM(C169:C172)</f>
        <v>0</v>
      </c>
      <c r="D173" s="32">
        <f>SUM(D169:D172)</f>
        <v>0</v>
      </c>
      <c r="E173" s="32">
        <f>SUM(E169:E172)</f>
        <v>0</v>
      </c>
      <c r="F173" s="32">
        <f>SUM(F169:F172)</f>
        <v>0</v>
      </c>
      <c r="G173" s="32">
        <f>SUM(G169:G172)</f>
        <v>0</v>
      </c>
      <c r="H173" s="115">
        <f t="shared" si="33"/>
        <v>0</v>
      </c>
      <c r="I173" s="10"/>
    </row>
    <row r="174" spans="1:9" ht="15" thickBot="1" x14ac:dyDescent="0.45">
      <c r="A174" s="201" t="s">
        <v>70</v>
      </c>
      <c r="B174" s="202"/>
      <c r="C174" s="116">
        <f>C173*SUM($B204:$E204)</f>
        <v>0</v>
      </c>
      <c r="D174" s="116">
        <f t="shared" ref="D174" si="37">D173*SUM($B204:$E204)</f>
        <v>0</v>
      </c>
      <c r="E174" s="116">
        <f t="shared" ref="E174" si="38">E173*SUM($B204:$E204)</f>
        <v>0</v>
      </c>
      <c r="F174" s="116">
        <f t="shared" ref="F174" si="39">F173*SUM($B204:$E204)</f>
        <v>0</v>
      </c>
      <c r="G174" s="116">
        <f t="shared" ref="G174" si="40">G173*SUM($B204:$E204)</f>
        <v>0</v>
      </c>
      <c r="H174" s="117">
        <f t="shared" si="33"/>
        <v>0</v>
      </c>
      <c r="I174" s="10"/>
    </row>
    <row r="175" spans="1:9" x14ac:dyDescent="0.4">
      <c r="A175" s="12"/>
      <c r="B175" s="2"/>
      <c r="C175" s="87"/>
      <c r="D175" s="87"/>
      <c r="E175" s="87"/>
      <c r="F175" s="87"/>
      <c r="G175" s="87"/>
      <c r="H175" s="87"/>
      <c r="I175" s="10"/>
    </row>
    <row r="176" spans="1:9" x14ac:dyDescent="0.4">
      <c r="A176" s="12"/>
      <c r="I176" s="10"/>
    </row>
    <row r="177" spans="1:9" ht="15" thickBot="1" x14ac:dyDescent="0.45">
      <c r="A177" s="65" t="s">
        <v>71</v>
      </c>
      <c r="B177" s="88"/>
      <c r="C177" s="88"/>
      <c r="D177" s="88"/>
      <c r="E177" s="88"/>
      <c r="I177" s="10"/>
    </row>
    <row r="178" spans="1:9" ht="29.15" customHeight="1" x14ac:dyDescent="0.4">
      <c r="A178" s="107" t="s">
        <v>72</v>
      </c>
      <c r="B178" s="108" t="s">
        <v>73</v>
      </c>
      <c r="C178" s="108" t="s">
        <v>74</v>
      </c>
      <c r="D178" s="108" t="s">
        <v>75</v>
      </c>
      <c r="E178" s="109" t="s">
        <v>76</v>
      </c>
      <c r="F178" s="203" t="s">
        <v>77</v>
      </c>
      <c r="G178" s="204"/>
      <c r="H178" s="205"/>
      <c r="I178" s="10"/>
    </row>
    <row r="179" spans="1:9" ht="30.75" customHeight="1" x14ac:dyDescent="0.4">
      <c r="A179" s="66" t="s">
        <v>78</v>
      </c>
      <c r="B179" s="67">
        <v>1</v>
      </c>
      <c r="C179" s="67">
        <v>1</v>
      </c>
      <c r="D179" s="67">
        <v>1</v>
      </c>
      <c r="E179" s="71">
        <v>1</v>
      </c>
      <c r="F179" s="206" t="s">
        <v>79</v>
      </c>
      <c r="G179" s="207"/>
      <c r="H179" s="208"/>
      <c r="I179" s="10"/>
    </row>
    <row r="180" spans="1:9" ht="29.15" x14ac:dyDescent="0.4">
      <c r="A180" s="66" t="s">
        <v>80</v>
      </c>
      <c r="B180" s="67">
        <v>1</v>
      </c>
      <c r="C180" s="67">
        <v>0.7</v>
      </c>
      <c r="D180" s="67">
        <v>0.6</v>
      </c>
      <c r="E180" s="71">
        <v>0.5</v>
      </c>
      <c r="F180" s="72" t="s">
        <v>73</v>
      </c>
      <c r="G180" s="68" t="str">
        <f>IF(H180=TRUE,"ANO","NE")</f>
        <v>ANO</v>
      </c>
      <c r="H180" s="147" t="b">
        <v>1</v>
      </c>
      <c r="I180" s="10"/>
    </row>
    <row r="181" spans="1:9" x14ac:dyDescent="0.4">
      <c r="A181" s="66" t="s">
        <v>81</v>
      </c>
      <c r="B181" s="67">
        <v>1</v>
      </c>
      <c r="C181" s="67">
        <v>0.8</v>
      </c>
      <c r="D181" s="67">
        <v>0.75</v>
      </c>
      <c r="E181" s="71">
        <v>0.65</v>
      </c>
      <c r="F181" s="72" t="s">
        <v>74</v>
      </c>
      <c r="G181" s="68" t="str">
        <f>IF(H181=TRUE,"ANO","NE")</f>
        <v>NE</v>
      </c>
      <c r="H181" s="147" t="b">
        <v>0</v>
      </c>
      <c r="I181" s="10"/>
    </row>
    <row r="182" spans="1:9" ht="29.15" x14ac:dyDescent="0.4">
      <c r="A182" s="66" t="s">
        <v>82</v>
      </c>
      <c r="B182" s="67">
        <v>1</v>
      </c>
      <c r="C182" s="67">
        <v>0.45</v>
      </c>
      <c r="D182" s="67">
        <v>0.35</v>
      </c>
      <c r="E182" s="71">
        <v>0.25</v>
      </c>
      <c r="F182" s="72" t="s">
        <v>75</v>
      </c>
      <c r="G182" s="68" t="str">
        <f>IF(H182=TRUE,"ANO","NE")</f>
        <v>NE</v>
      </c>
      <c r="H182" s="147" t="b">
        <v>0</v>
      </c>
      <c r="I182" s="10"/>
    </row>
    <row r="183" spans="1:9" ht="15" thickBot="1" x14ac:dyDescent="0.45">
      <c r="A183" s="110" t="s">
        <v>83</v>
      </c>
      <c r="B183" s="111">
        <v>1</v>
      </c>
      <c r="C183" s="111">
        <v>0.6</v>
      </c>
      <c r="D183" s="111">
        <v>0.5</v>
      </c>
      <c r="E183" s="112">
        <v>0.4</v>
      </c>
      <c r="F183" s="73" t="s">
        <v>76</v>
      </c>
      <c r="G183" s="74" t="str">
        <f>IF(H183=TRUE,"ANO","NE")</f>
        <v>NE</v>
      </c>
      <c r="H183" s="148" t="b">
        <v>0</v>
      </c>
      <c r="I183" s="10"/>
    </row>
    <row r="184" spans="1:9" ht="42" customHeight="1" thickBot="1" x14ac:dyDescent="0.45">
      <c r="A184" s="14"/>
      <c r="B184" s="31"/>
      <c r="C184" s="31"/>
      <c r="D184" s="31"/>
      <c r="E184" s="31"/>
      <c r="F184" s="209" t="s">
        <v>84</v>
      </c>
      <c r="G184" s="210"/>
      <c r="H184" s="126">
        <f>IF(H173&gt;0,COUNTIF(G179:G183,"ANO")=1,0)</f>
        <v>0</v>
      </c>
      <c r="I184" s="10"/>
    </row>
    <row r="185" spans="1:9" x14ac:dyDescent="0.4">
      <c r="A185" s="14"/>
      <c r="B185" s="31"/>
      <c r="C185" s="31"/>
      <c r="D185" s="31"/>
      <c r="E185" s="31"/>
      <c r="F185" s="31"/>
      <c r="G185" s="31"/>
      <c r="I185" s="10"/>
    </row>
    <row r="186" spans="1:9" x14ac:dyDescent="0.4">
      <c r="A186" s="189" t="s">
        <v>114</v>
      </c>
      <c r="B186" s="190"/>
      <c r="C186" s="190"/>
      <c r="D186" s="190"/>
      <c r="E186" s="190"/>
      <c r="F186" s="190"/>
      <c r="G186" s="190"/>
      <c r="H186" s="190"/>
      <c r="I186" s="10"/>
    </row>
    <row r="187" spans="1:9" ht="29.15" x14ac:dyDescent="0.4">
      <c r="A187" s="45" t="s">
        <v>86</v>
      </c>
      <c r="B187" s="39" t="s">
        <v>649</v>
      </c>
      <c r="I187" s="10"/>
    </row>
    <row r="188" spans="1:9" x14ac:dyDescent="0.4">
      <c r="A188" s="17" t="s">
        <v>78</v>
      </c>
      <c r="B188" s="149"/>
      <c r="I188" s="10"/>
    </row>
    <row r="189" spans="1:9" x14ac:dyDescent="0.4">
      <c r="A189" s="17" t="s">
        <v>80</v>
      </c>
      <c r="B189" s="149"/>
      <c r="I189" s="10"/>
    </row>
    <row r="190" spans="1:9" x14ac:dyDescent="0.4">
      <c r="A190" s="17" t="s">
        <v>81</v>
      </c>
      <c r="B190" s="149"/>
      <c r="I190" s="10"/>
    </row>
    <row r="191" spans="1:9" x14ac:dyDescent="0.4">
      <c r="A191" s="17" t="s">
        <v>82</v>
      </c>
      <c r="B191" s="149"/>
      <c r="I191" s="10"/>
    </row>
    <row r="192" spans="1:9" x14ac:dyDescent="0.4">
      <c r="A192" s="17" t="s">
        <v>83</v>
      </c>
      <c r="B192" s="149"/>
      <c r="I192" s="10"/>
    </row>
    <row r="193" spans="1:9" x14ac:dyDescent="0.4">
      <c r="A193" s="18" t="s">
        <v>87</v>
      </c>
      <c r="B193" s="55">
        <f>IF(SUM(B188:B192)=H173,H173,"nerovná se, opravte")</f>
        <v>0</v>
      </c>
      <c r="I193" s="10"/>
    </row>
    <row r="194" spans="1:9" x14ac:dyDescent="0.4">
      <c r="A194" s="75"/>
      <c r="B194" s="77"/>
      <c r="I194" s="10"/>
    </row>
    <row r="195" spans="1:9" x14ac:dyDescent="0.4">
      <c r="A195" s="14"/>
      <c r="B195" s="76"/>
      <c r="C195" s="76"/>
      <c r="D195" s="76"/>
      <c r="E195" s="76"/>
      <c r="F195" s="76"/>
      <c r="G195" s="76"/>
      <c r="H195" s="89"/>
      <c r="I195" s="10"/>
    </row>
    <row r="196" spans="1:9" ht="14.7" customHeight="1" thickBot="1" x14ac:dyDescent="0.45">
      <c r="A196" s="211" t="s">
        <v>88</v>
      </c>
      <c r="B196" s="212"/>
      <c r="C196" s="212"/>
      <c r="D196" s="212"/>
      <c r="E196" s="212"/>
      <c r="F196" s="212"/>
      <c r="G196" s="212"/>
      <c r="H196" s="212"/>
      <c r="I196" s="10"/>
    </row>
    <row r="197" spans="1:9" ht="29.15" x14ac:dyDescent="0.4">
      <c r="A197" s="99" t="s">
        <v>72</v>
      </c>
      <c r="B197" s="100" t="s">
        <v>73</v>
      </c>
      <c r="C197" s="100" t="s">
        <v>74</v>
      </c>
      <c r="D197" s="100" t="s">
        <v>75</v>
      </c>
      <c r="E197" s="100" t="s">
        <v>76</v>
      </c>
      <c r="F197" s="100"/>
      <c r="G197" s="100"/>
      <c r="H197" s="101"/>
      <c r="I197" s="10"/>
    </row>
    <row r="198" spans="1:9" x14ac:dyDescent="0.4">
      <c r="A198" s="17" t="s">
        <v>78</v>
      </c>
      <c r="B198" s="3">
        <f>IF($H$180=TRUE,B188*B179,0)</f>
        <v>0</v>
      </c>
      <c r="C198" s="3">
        <f>IF($H$181=TRUE,$B188*C179,0)</f>
        <v>0</v>
      </c>
      <c r="D198" s="3">
        <f>IF($H$182=TRUE,$B188*D179,0)</f>
        <v>0</v>
      </c>
      <c r="E198" s="3">
        <f>IF($H$183=TRUE,$B188*E179,0)</f>
        <v>0</v>
      </c>
      <c r="F198" s="3"/>
      <c r="G198" s="3"/>
      <c r="H198" s="102"/>
      <c r="I198" s="10"/>
    </row>
    <row r="199" spans="1:9" x14ac:dyDescent="0.4">
      <c r="A199" s="17" t="s">
        <v>80</v>
      </c>
      <c r="B199" s="3">
        <f t="shared" ref="B199:B202" si="41">IF($H$180=TRUE,B189*B180,0)</f>
        <v>0</v>
      </c>
      <c r="C199" s="3">
        <f t="shared" ref="C199:C202" si="42">IF($H$181=TRUE,$B189*C180,0)</f>
        <v>0</v>
      </c>
      <c r="D199" s="3">
        <f t="shared" ref="D199:D202" si="43">IF($H$182=TRUE,$B189*D180,0)</f>
        <v>0</v>
      </c>
      <c r="E199" s="3">
        <f t="shared" ref="E199:E202" si="44">IF($H$183=TRUE,$B189*E180,0)</f>
        <v>0</v>
      </c>
      <c r="F199" s="3"/>
      <c r="G199" s="3"/>
      <c r="H199" s="102"/>
      <c r="I199" s="10"/>
    </row>
    <row r="200" spans="1:9" x14ac:dyDescent="0.4">
      <c r="A200" s="17" t="s">
        <v>81</v>
      </c>
      <c r="B200" s="3">
        <f t="shared" si="41"/>
        <v>0</v>
      </c>
      <c r="C200" s="3">
        <f t="shared" si="42"/>
        <v>0</v>
      </c>
      <c r="D200" s="3">
        <f t="shared" si="43"/>
        <v>0</v>
      </c>
      <c r="E200" s="3">
        <f t="shared" si="44"/>
        <v>0</v>
      </c>
      <c r="F200" s="3"/>
      <c r="G200" s="3"/>
      <c r="H200" s="102"/>
      <c r="I200" s="10"/>
    </row>
    <row r="201" spans="1:9" x14ac:dyDescent="0.4">
      <c r="A201" s="17" t="s">
        <v>82</v>
      </c>
      <c r="B201" s="3">
        <f t="shared" si="41"/>
        <v>0</v>
      </c>
      <c r="C201" s="3">
        <f t="shared" si="42"/>
        <v>0</v>
      </c>
      <c r="D201" s="3">
        <f t="shared" si="43"/>
        <v>0</v>
      </c>
      <c r="E201" s="3">
        <f t="shared" si="44"/>
        <v>0</v>
      </c>
      <c r="F201" s="3"/>
      <c r="G201" s="3"/>
      <c r="H201" s="102"/>
      <c r="I201" s="10"/>
    </row>
    <row r="202" spans="1:9" x14ac:dyDescent="0.4">
      <c r="A202" s="17" t="s">
        <v>83</v>
      </c>
      <c r="B202" s="3">
        <f t="shared" si="41"/>
        <v>0</v>
      </c>
      <c r="C202" s="3">
        <f t="shared" si="42"/>
        <v>0</v>
      </c>
      <c r="D202" s="3">
        <f t="shared" si="43"/>
        <v>0</v>
      </c>
      <c r="E202" s="3">
        <f t="shared" si="44"/>
        <v>0</v>
      </c>
      <c r="F202" s="3"/>
      <c r="G202" s="3"/>
      <c r="H202" s="102"/>
      <c r="I202" s="10"/>
    </row>
    <row r="203" spans="1:9" x14ac:dyDescent="0.4">
      <c r="A203" s="18" t="s">
        <v>89</v>
      </c>
      <c r="B203" s="6">
        <f>SUM(B198:B202)</f>
        <v>0</v>
      </c>
      <c r="C203" s="6">
        <f>SUM(C198:C202)</f>
        <v>0</v>
      </c>
      <c r="D203" s="6">
        <f>SUM(D198:D202)</f>
        <v>0</v>
      </c>
      <c r="E203" s="6">
        <f>SUM(E198:E202)</f>
        <v>0</v>
      </c>
      <c r="F203" s="6"/>
      <c r="G203" s="6"/>
      <c r="H203" s="103"/>
      <c r="I203" s="10"/>
    </row>
    <row r="204" spans="1:9" ht="15" thickBot="1" x14ac:dyDescent="0.45">
      <c r="A204" s="104" t="s">
        <v>90</v>
      </c>
      <c r="B204" s="105">
        <f>IF(B193=0,0,B203/B193*1)</f>
        <v>0</v>
      </c>
      <c r="C204" s="105">
        <f>IF(B193=0,0,C203/B193*1)</f>
        <v>0</v>
      </c>
      <c r="D204" s="105">
        <f>IF(B193=0,0,D203/B193*1)</f>
        <v>0</v>
      </c>
      <c r="E204" s="105">
        <f>IF(B193=0,0,E203/B193*1)</f>
        <v>0</v>
      </c>
      <c r="F204" s="105"/>
      <c r="G204" s="105"/>
      <c r="H204" s="106"/>
      <c r="I204" s="10"/>
    </row>
    <row r="205" spans="1:9" x14ac:dyDescent="0.4">
      <c r="A205" s="35"/>
      <c r="B205" s="76"/>
      <c r="C205" s="76"/>
      <c r="D205" s="76"/>
      <c r="E205" s="76"/>
      <c r="F205" s="76"/>
      <c r="G205" s="76"/>
      <c r="H205" s="76"/>
      <c r="I205" s="10"/>
    </row>
    <row r="206" spans="1:9" x14ac:dyDescent="0.4">
      <c r="A206" s="14"/>
      <c r="B206" s="76"/>
      <c r="C206" s="76"/>
      <c r="D206" s="76"/>
      <c r="E206" s="76"/>
      <c r="F206" s="76"/>
      <c r="G206" s="76"/>
      <c r="H206" s="76"/>
      <c r="I206" s="10"/>
    </row>
    <row r="207" spans="1:9" ht="14.7" customHeight="1" thickBot="1" x14ac:dyDescent="0.45">
      <c r="A207" s="189" t="s">
        <v>652</v>
      </c>
      <c r="B207" s="190"/>
      <c r="C207" s="190"/>
      <c r="D207" s="190"/>
      <c r="E207" s="190"/>
      <c r="F207" s="190"/>
      <c r="G207" s="190"/>
      <c r="H207" s="190"/>
      <c r="I207" s="10"/>
    </row>
    <row r="208" spans="1:9" x14ac:dyDescent="0.4">
      <c r="A208" s="81" t="s">
        <v>91</v>
      </c>
      <c r="B208" s="90" t="s">
        <v>92</v>
      </c>
      <c r="C208" s="91" t="s">
        <v>59</v>
      </c>
      <c r="D208" s="91" t="s">
        <v>60</v>
      </c>
      <c r="E208" s="91" t="s">
        <v>61</v>
      </c>
      <c r="F208" s="91" t="s">
        <v>62</v>
      </c>
      <c r="G208" s="91" t="s">
        <v>63</v>
      </c>
      <c r="H208" s="92" t="s">
        <v>93</v>
      </c>
      <c r="I208" s="10"/>
    </row>
    <row r="209" spans="1:9" x14ac:dyDescent="0.4">
      <c r="A209" s="43" t="s">
        <v>94</v>
      </c>
      <c r="B209" s="4" t="s">
        <v>95</v>
      </c>
      <c r="C209" s="32">
        <f>C174</f>
        <v>0</v>
      </c>
      <c r="D209" s="32">
        <f>D174</f>
        <v>0</v>
      </c>
      <c r="E209" s="32">
        <f>E174</f>
        <v>0</v>
      </c>
      <c r="F209" s="32">
        <f t="shared" ref="F209:G209" si="45">F174</f>
        <v>0</v>
      </c>
      <c r="G209" s="32">
        <f t="shared" si="45"/>
        <v>0</v>
      </c>
      <c r="H209" s="93">
        <f>SUM(C209:G209)</f>
        <v>0</v>
      </c>
      <c r="I209" s="10"/>
    </row>
    <row r="210" spans="1:9" x14ac:dyDescent="0.4">
      <c r="A210" s="44" t="s">
        <v>96</v>
      </c>
      <c r="B210" s="4" t="s">
        <v>97</v>
      </c>
      <c r="C210" s="146"/>
      <c r="D210" s="146"/>
      <c r="E210" s="146"/>
      <c r="F210" s="146"/>
      <c r="G210" s="146"/>
      <c r="H210" s="94">
        <f>SUM(C210:G210)</f>
        <v>0</v>
      </c>
      <c r="I210" s="10"/>
    </row>
    <row r="211" spans="1:9" x14ac:dyDescent="0.4">
      <c r="A211" s="44" t="s">
        <v>96</v>
      </c>
      <c r="B211" s="4" t="s">
        <v>98</v>
      </c>
      <c r="C211" s="146"/>
      <c r="D211" s="146"/>
      <c r="E211" s="146"/>
      <c r="F211" s="146"/>
      <c r="G211" s="146"/>
      <c r="H211" s="94">
        <f t="shared" ref="H211:H213" si="46">SUM(C211:G211)</f>
        <v>0</v>
      </c>
      <c r="I211" s="10"/>
    </row>
    <row r="212" spans="1:9" x14ac:dyDescent="0.4">
      <c r="A212" s="44" t="s">
        <v>99</v>
      </c>
      <c r="B212" s="4" t="s">
        <v>97</v>
      </c>
      <c r="C212" s="146"/>
      <c r="D212" s="146"/>
      <c r="E212" s="146"/>
      <c r="F212" s="146"/>
      <c r="G212" s="146"/>
      <c r="H212" s="94">
        <f t="shared" si="46"/>
        <v>0</v>
      </c>
      <c r="I212" s="10"/>
    </row>
    <row r="213" spans="1:9" x14ac:dyDescent="0.4">
      <c r="A213" s="44" t="s">
        <v>99</v>
      </c>
      <c r="B213" s="4" t="s">
        <v>98</v>
      </c>
      <c r="C213" s="146"/>
      <c r="D213" s="146"/>
      <c r="E213" s="146"/>
      <c r="F213" s="146"/>
      <c r="G213" s="146"/>
      <c r="H213" s="94">
        <f t="shared" si="46"/>
        <v>0</v>
      </c>
      <c r="I213" s="10"/>
    </row>
    <row r="214" spans="1:9" x14ac:dyDescent="0.4">
      <c r="A214" s="43" t="s">
        <v>100</v>
      </c>
      <c r="B214" s="4" t="s">
        <v>95</v>
      </c>
      <c r="C214" s="32">
        <f>SUM(C209:C213)</f>
        <v>0</v>
      </c>
      <c r="D214" s="32">
        <f>SUM(D209:D213)</f>
        <v>0</v>
      </c>
      <c r="E214" s="32">
        <f>SUM(E209:E213)</f>
        <v>0</v>
      </c>
      <c r="F214" s="32">
        <f t="shared" ref="F214" si="47">SUM(F209:F213)</f>
        <v>0</v>
      </c>
      <c r="G214" s="32">
        <f t="shared" ref="G214" si="48">SUM(G209:G213)</f>
        <v>0</v>
      </c>
      <c r="H214" s="118">
        <f>IF(SUM(C214:G214)&gt;H173,"COFINANCE",SUM(C214:G214))</f>
        <v>0</v>
      </c>
      <c r="I214" s="10"/>
    </row>
    <row r="215" spans="1:9" ht="15" thickBot="1" x14ac:dyDescent="0.45">
      <c r="A215" s="95" t="s">
        <v>101</v>
      </c>
      <c r="B215" s="96">
        <f>IF(H214=0,0,H209/B193)</f>
        <v>0</v>
      </c>
      <c r="C215" s="97" t="s">
        <v>95</v>
      </c>
      <c r="D215" s="97" t="s">
        <v>95</v>
      </c>
      <c r="E215" s="97" t="s">
        <v>95</v>
      </c>
      <c r="F215" s="97"/>
      <c r="G215" s="97"/>
      <c r="H215" s="98" t="s">
        <v>95</v>
      </c>
      <c r="I215" s="10"/>
    </row>
    <row r="216" spans="1:9" ht="15" thickBot="1" x14ac:dyDescent="0.45">
      <c r="A216" s="119"/>
      <c r="I216" s="10"/>
    </row>
    <row r="217" spans="1:9" ht="18.45" x14ac:dyDescent="0.5">
      <c r="A217" s="40" t="s">
        <v>118</v>
      </c>
      <c r="B217" s="34"/>
      <c r="C217" s="34"/>
      <c r="D217" s="34"/>
      <c r="E217" s="34"/>
      <c r="F217" s="34"/>
      <c r="G217" s="34"/>
      <c r="H217" s="34"/>
      <c r="I217" s="84"/>
    </row>
    <row r="218" spans="1:9" ht="15.9" x14ac:dyDescent="0.45">
      <c r="A218" s="69"/>
      <c r="B218" s="85"/>
      <c r="C218" s="85"/>
      <c r="D218" s="85"/>
      <c r="E218" s="85"/>
      <c r="F218" s="85"/>
      <c r="G218" s="85"/>
      <c r="I218" s="10"/>
    </row>
    <row r="219" spans="1:9" ht="15.9" x14ac:dyDescent="0.45">
      <c r="A219" s="70" t="s">
        <v>56</v>
      </c>
      <c r="B219" s="86"/>
      <c r="C219" s="85"/>
      <c r="D219" s="85"/>
      <c r="E219" s="85"/>
      <c r="F219" s="85"/>
      <c r="G219" s="85"/>
      <c r="I219" s="10"/>
    </row>
    <row r="220" spans="1:9" ht="15.9" x14ac:dyDescent="0.45">
      <c r="A220" s="54"/>
      <c r="I220" s="10"/>
    </row>
    <row r="221" spans="1:9" ht="14.7" customHeight="1" thickBot="1" x14ac:dyDescent="0.45">
      <c r="A221" s="191" t="s">
        <v>651</v>
      </c>
      <c r="B221" s="192"/>
      <c r="C221" s="192"/>
      <c r="D221" s="192"/>
      <c r="E221" s="192"/>
      <c r="F221" s="192"/>
      <c r="G221" s="192"/>
      <c r="H221" s="192"/>
      <c r="I221" s="10"/>
    </row>
    <row r="222" spans="1:9" x14ac:dyDescent="0.4">
      <c r="A222" s="193" t="s">
        <v>58</v>
      </c>
      <c r="B222" s="194"/>
      <c r="C222" s="113" t="s">
        <v>59</v>
      </c>
      <c r="D222" s="113" t="s">
        <v>60</v>
      </c>
      <c r="E222" s="113" t="s">
        <v>61</v>
      </c>
      <c r="F222" s="113" t="s">
        <v>62</v>
      </c>
      <c r="G222" s="113" t="s">
        <v>63</v>
      </c>
      <c r="H222" s="114" t="s">
        <v>649</v>
      </c>
      <c r="I222" s="10"/>
    </row>
    <row r="223" spans="1:9" x14ac:dyDescent="0.4">
      <c r="A223" s="195" t="s">
        <v>65</v>
      </c>
      <c r="B223" s="196"/>
      <c r="C223" s="146"/>
      <c r="D223" s="146"/>
      <c r="E223" s="146"/>
      <c r="F223" s="146"/>
      <c r="G223" s="146"/>
      <c r="H223" s="93">
        <f t="shared" ref="H223:H228" si="49">SUM(C223:G223)</f>
        <v>0</v>
      </c>
      <c r="I223" s="10"/>
    </row>
    <row r="224" spans="1:9" ht="14.7" customHeight="1" x14ac:dyDescent="0.4">
      <c r="A224" s="197" t="s">
        <v>66</v>
      </c>
      <c r="B224" s="198"/>
      <c r="C224" s="146"/>
      <c r="D224" s="146"/>
      <c r="E224" s="146"/>
      <c r="F224" s="146"/>
      <c r="G224" s="146"/>
      <c r="H224" s="93">
        <f t="shared" si="49"/>
        <v>0</v>
      </c>
      <c r="I224" s="10"/>
    </row>
    <row r="225" spans="1:9" x14ac:dyDescent="0.4">
      <c r="A225" s="195" t="s">
        <v>67</v>
      </c>
      <c r="B225" s="196"/>
      <c r="C225" s="146"/>
      <c r="D225" s="146"/>
      <c r="E225" s="146"/>
      <c r="F225" s="146"/>
      <c r="G225" s="146"/>
      <c r="H225" s="93">
        <f t="shared" si="49"/>
        <v>0</v>
      </c>
      <c r="I225" s="10"/>
    </row>
    <row r="226" spans="1:9" x14ac:dyDescent="0.4">
      <c r="A226" s="195" t="s">
        <v>68</v>
      </c>
      <c r="B226" s="196"/>
      <c r="C226" s="146"/>
      <c r="D226" s="146"/>
      <c r="E226" s="146"/>
      <c r="F226" s="146"/>
      <c r="G226" s="146"/>
      <c r="H226" s="93">
        <f t="shared" si="49"/>
        <v>0</v>
      </c>
      <c r="I226" s="10"/>
    </row>
    <row r="227" spans="1:9" x14ac:dyDescent="0.4">
      <c r="A227" s="199" t="s">
        <v>69</v>
      </c>
      <c r="B227" s="200"/>
      <c r="C227" s="32">
        <f>SUM(C223:C226)</f>
        <v>0</v>
      </c>
      <c r="D227" s="32">
        <f>SUM(D223:D226)</f>
        <v>0</v>
      </c>
      <c r="E227" s="32">
        <f>SUM(E223:E226)</f>
        <v>0</v>
      </c>
      <c r="F227" s="32">
        <f>SUM(F223:F226)</f>
        <v>0</v>
      </c>
      <c r="G227" s="32">
        <f>SUM(G223:G226)</f>
        <v>0</v>
      </c>
      <c r="H227" s="115">
        <f t="shared" si="49"/>
        <v>0</v>
      </c>
      <c r="I227" s="10"/>
    </row>
    <row r="228" spans="1:9" ht="15" thickBot="1" x14ac:dyDescent="0.45">
      <c r="A228" s="201" t="s">
        <v>70</v>
      </c>
      <c r="B228" s="202"/>
      <c r="C228" s="116">
        <f>C227*SUM($B258:$E258)</f>
        <v>0</v>
      </c>
      <c r="D228" s="116">
        <f t="shared" ref="D228" si="50">D227*SUM($B258:$E258)</f>
        <v>0</v>
      </c>
      <c r="E228" s="116">
        <f t="shared" ref="E228" si="51">E227*SUM($B258:$E258)</f>
        <v>0</v>
      </c>
      <c r="F228" s="116">
        <f t="shared" ref="F228" si="52">F227*SUM($B258:$E258)</f>
        <v>0</v>
      </c>
      <c r="G228" s="116">
        <f t="shared" ref="G228" si="53">G227*SUM($B258:$E258)</f>
        <v>0</v>
      </c>
      <c r="H228" s="117">
        <f t="shared" si="49"/>
        <v>0</v>
      </c>
      <c r="I228" s="10"/>
    </row>
    <row r="229" spans="1:9" x14ac:dyDescent="0.4">
      <c r="A229" s="12"/>
      <c r="B229" s="2"/>
      <c r="C229" s="87"/>
      <c r="D229" s="87"/>
      <c r="E229" s="87"/>
      <c r="F229" s="87"/>
      <c r="G229" s="87"/>
      <c r="H229" s="87"/>
      <c r="I229" s="10"/>
    </row>
    <row r="230" spans="1:9" x14ac:dyDescent="0.4">
      <c r="A230" s="12"/>
      <c r="I230" s="10"/>
    </row>
    <row r="231" spans="1:9" ht="15" thickBot="1" x14ac:dyDescent="0.45">
      <c r="A231" s="65" t="s">
        <v>71</v>
      </c>
      <c r="B231" s="88"/>
      <c r="C231" s="88"/>
      <c r="D231" s="88"/>
      <c r="E231" s="88"/>
      <c r="I231" s="10"/>
    </row>
    <row r="232" spans="1:9" ht="29.15" customHeight="1" x14ac:dyDescent="0.4">
      <c r="A232" s="107" t="s">
        <v>72</v>
      </c>
      <c r="B232" s="108" t="s">
        <v>73</v>
      </c>
      <c r="C232" s="108" t="s">
        <v>74</v>
      </c>
      <c r="D232" s="108" t="s">
        <v>75</v>
      </c>
      <c r="E232" s="109" t="s">
        <v>76</v>
      </c>
      <c r="F232" s="203" t="s">
        <v>77</v>
      </c>
      <c r="G232" s="204"/>
      <c r="H232" s="205"/>
      <c r="I232" s="10"/>
    </row>
    <row r="233" spans="1:9" ht="27" customHeight="1" x14ac:dyDescent="0.4">
      <c r="A233" s="66" t="s">
        <v>78</v>
      </c>
      <c r="B233" s="67">
        <v>1</v>
      </c>
      <c r="C233" s="67">
        <v>1</v>
      </c>
      <c r="D233" s="67">
        <v>1</v>
      </c>
      <c r="E233" s="71">
        <v>1</v>
      </c>
      <c r="F233" s="206" t="s">
        <v>79</v>
      </c>
      <c r="G233" s="207"/>
      <c r="H233" s="208"/>
      <c r="I233" s="10"/>
    </row>
    <row r="234" spans="1:9" ht="29.15" x14ac:dyDescent="0.4">
      <c r="A234" s="66" t="s">
        <v>80</v>
      </c>
      <c r="B234" s="67">
        <v>1</v>
      </c>
      <c r="C234" s="67">
        <v>0.7</v>
      </c>
      <c r="D234" s="67">
        <v>0.6</v>
      </c>
      <c r="E234" s="71">
        <v>0.5</v>
      </c>
      <c r="F234" s="72" t="s">
        <v>73</v>
      </c>
      <c r="G234" s="68" t="str">
        <f>IF(H234=TRUE,"ANO","NE")</f>
        <v>ANO</v>
      </c>
      <c r="H234" s="147" t="b">
        <v>1</v>
      </c>
      <c r="I234" s="10"/>
    </row>
    <row r="235" spans="1:9" x14ac:dyDescent="0.4">
      <c r="A235" s="66" t="s">
        <v>81</v>
      </c>
      <c r="B235" s="67">
        <v>1</v>
      </c>
      <c r="C235" s="67">
        <v>0.8</v>
      </c>
      <c r="D235" s="67">
        <v>0.75</v>
      </c>
      <c r="E235" s="71">
        <v>0.65</v>
      </c>
      <c r="F235" s="72" t="s">
        <v>74</v>
      </c>
      <c r="G235" s="68" t="str">
        <f>IF(H235=TRUE,"ANO","NE")</f>
        <v>NE</v>
      </c>
      <c r="H235" s="147" t="b">
        <v>0</v>
      </c>
      <c r="I235" s="10"/>
    </row>
    <row r="236" spans="1:9" ht="29.15" x14ac:dyDescent="0.4">
      <c r="A236" s="66" t="s">
        <v>82</v>
      </c>
      <c r="B236" s="67">
        <v>1</v>
      </c>
      <c r="C236" s="67">
        <v>0.45</v>
      </c>
      <c r="D236" s="67">
        <v>0.35</v>
      </c>
      <c r="E236" s="71">
        <v>0.25</v>
      </c>
      <c r="F236" s="72" t="s">
        <v>75</v>
      </c>
      <c r="G236" s="68" t="str">
        <f>IF(H236=TRUE,"ANO","NE")</f>
        <v>NE</v>
      </c>
      <c r="H236" s="147" t="b">
        <v>0</v>
      </c>
      <c r="I236" s="10"/>
    </row>
    <row r="237" spans="1:9" ht="15" thickBot="1" x14ac:dyDescent="0.45">
      <c r="A237" s="110" t="s">
        <v>83</v>
      </c>
      <c r="B237" s="111">
        <v>1</v>
      </c>
      <c r="C237" s="111">
        <v>0.6</v>
      </c>
      <c r="D237" s="111">
        <v>0.5</v>
      </c>
      <c r="E237" s="112">
        <v>0.4</v>
      </c>
      <c r="F237" s="73" t="s">
        <v>76</v>
      </c>
      <c r="G237" s="74" t="str">
        <f>IF(H237=TRUE,"ANO","NE")</f>
        <v>NE</v>
      </c>
      <c r="H237" s="148" t="b">
        <v>0</v>
      </c>
      <c r="I237" s="10"/>
    </row>
    <row r="238" spans="1:9" ht="48" customHeight="1" thickBot="1" x14ac:dyDescent="0.45">
      <c r="A238" s="14"/>
      <c r="B238" s="31"/>
      <c r="C238" s="31"/>
      <c r="D238" s="31"/>
      <c r="E238" s="31"/>
      <c r="F238" s="209" t="s">
        <v>84</v>
      </c>
      <c r="G238" s="210"/>
      <c r="H238" s="126">
        <f>IF(H227&gt;0,COUNTIF(G233:G237,"ANO")=1,0)</f>
        <v>0</v>
      </c>
      <c r="I238" s="10"/>
    </row>
    <row r="239" spans="1:9" x14ac:dyDescent="0.4">
      <c r="A239" s="14"/>
      <c r="B239" s="31"/>
      <c r="C239" s="31"/>
      <c r="D239" s="31"/>
      <c r="E239" s="31"/>
      <c r="F239" s="31"/>
      <c r="G239" s="31"/>
      <c r="I239" s="10"/>
    </row>
    <row r="240" spans="1:9" x14ac:dyDescent="0.4">
      <c r="A240" s="189" t="s">
        <v>114</v>
      </c>
      <c r="B240" s="190"/>
      <c r="C240" s="190"/>
      <c r="D240" s="190"/>
      <c r="E240" s="190"/>
      <c r="F240" s="190"/>
      <c r="G240" s="190"/>
      <c r="H240" s="190"/>
      <c r="I240" s="10"/>
    </row>
    <row r="241" spans="1:9" ht="29.15" x14ac:dyDescent="0.4">
      <c r="A241" s="45" t="s">
        <v>86</v>
      </c>
      <c r="B241" s="39" t="s">
        <v>649</v>
      </c>
      <c r="I241" s="10"/>
    </row>
    <row r="242" spans="1:9" x14ac:dyDescent="0.4">
      <c r="A242" s="17" t="s">
        <v>78</v>
      </c>
      <c r="B242" s="149"/>
      <c r="I242" s="10"/>
    </row>
    <row r="243" spans="1:9" x14ac:dyDescent="0.4">
      <c r="A243" s="17" t="s">
        <v>80</v>
      </c>
      <c r="B243" s="149"/>
      <c r="I243" s="10"/>
    </row>
    <row r="244" spans="1:9" x14ac:dyDescent="0.4">
      <c r="A244" s="17" t="s">
        <v>81</v>
      </c>
      <c r="B244" s="149"/>
      <c r="I244" s="10"/>
    </row>
    <row r="245" spans="1:9" x14ac:dyDescent="0.4">
      <c r="A245" s="17" t="s">
        <v>82</v>
      </c>
      <c r="B245" s="149"/>
      <c r="I245" s="10"/>
    </row>
    <row r="246" spans="1:9" x14ac:dyDescent="0.4">
      <c r="A246" s="17" t="s">
        <v>83</v>
      </c>
      <c r="B246" s="149"/>
      <c r="I246" s="10"/>
    </row>
    <row r="247" spans="1:9" x14ac:dyDescent="0.4">
      <c r="A247" s="18" t="s">
        <v>87</v>
      </c>
      <c r="B247" s="55">
        <f>IF(SUM(B242:B246)=H227,H227,"nerovná se, opravte")</f>
        <v>0</v>
      </c>
      <c r="I247" s="10"/>
    </row>
    <row r="248" spans="1:9" x14ac:dyDescent="0.4">
      <c r="A248" s="75"/>
      <c r="B248" s="77"/>
      <c r="I248" s="10"/>
    </row>
    <row r="249" spans="1:9" x14ac:dyDescent="0.4">
      <c r="A249" s="14"/>
      <c r="B249" s="76"/>
      <c r="C249" s="76"/>
      <c r="D249" s="76"/>
      <c r="E249" s="76"/>
      <c r="F249" s="76"/>
      <c r="G249" s="76"/>
      <c r="H249" s="89"/>
      <c r="I249" s="10"/>
    </row>
    <row r="250" spans="1:9" ht="14.7" customHeight="1" thickBot="1" x14ac:dyDescent="0.45">
      <c r="A250" s="211" t="s">
        <v>88</v>
      </c>
      <c r="B250" s="212"/>
      <c r="C250" s="212"/>
      <c r="D250" s="212"/>
      <c r="E250" s="212"/>
      <c r="F250" s="212"/>
      <c r="G250" s="212"/>
      <c r="H250" s="212"/>
      <c r="I250" s="10"/>
    </row>
    <row r="251" spans="1:9" ht="29.15" x14ac:dyDescent="0.4">
      <c r="A251" s="99" t="s">
        <v>72</v>
      </c>
      <c r="B251" s="100" t="s">
        <v>73</v>
      </c>
      <c r="C251" s="100" t="s">
        <v>74</v>
      </c>
      <c r="D251" s="100" t="s">
        <v>75</v>
      </c>
      <c r="E251" s="100" t="s">
        <v>76</v>
      </c>
      <c r="F251" s="100"/>
      <c r="G251" s="100"/>
      <c r="H251" s="101"/>
      <c r="I251" s="10"/>
    </row>
    <row r="252" spans="1:9" x14ac:dyDescent="0.4">
      <c r="A252" s="17" t="s">
        <v>78</v>
      </c>
      <c r="B252" s="3">
        <f>IF($H$234=TRUE,B242*B233,0)</f>
        <v>0</v>
      </c>
      <c r="C252" s="3">
        <f>IF($H$235=TRUE,$B242*C233,0)</f>
        <v>0</v>
      </c>
      <c r="D252" s="3">
        <f>IF($H$236=TRUE,$B242*D233,0)</f>
        <v>0</v>
      </c>
      <c r="E252" s="3">
        <f>IF($H$237=TRUE,$B242*E233,0)</f>
        <v>0</v>
      </c>
      <c r="F252" s="3"/>
      <c r="G252" s="3"/>
      <c r="H252" s="102"/>
      <c r="I252" s="10"/>
    </row>
    <row r="253" spans="1:9" x14ac:dyDescent="0.4">
      <c r="A253" s="17" t="s">
        <v>80</v>
      </c>
      <c r="B253" s="3">
        <f t="shared" ref="B253:B256" si="54">IF($H$234=TRUE,B243*B234,0)</f>
        <v>0</v>
      </c>
      <c r="C253" s="3">
        <f t="shared" ref="C253:C256" si="55">IF($H$235=TRUE,$B243*C234,0)</f>
        <v>0</v>
      </c>
      <c r="D253" s="3">
        <f t="shared" ref="D253:D256" si="56">IF($H$236=TRUE,$B243*D234,0)</f>
        <v>0</v>
      </c>
      <c r="E253" s="3">
        <f t="shared" ref="E253:E256" si="57">IF($H$237=TRUE,$B243*E234,0)</f>
        <v>0</v>
      </c>
      <c r="F253" s="3"/>
      <c r="G253" s="3"/>
      <c r="H253" s="102"/>
      <c r="I253" s="10"/>
    </row>
    <row r="254" spans="1:9" x14ac:dyDescent="0.4">
      <c r="A254" s="17" t="s">
        <v>81</v>
      </c>
      <c r="B254" s="3">
        <f t="shared" si="54"/>
        <v>0</v>
      </c>
      <c r="C254" s="3">
        <f t="shared" si="55"/>
        <v>0</v>
      </c>
      <c r="D254" s="3">
        <f t="shared" si="56"/>
        <v>0</v>
      </c>
      <c r="E254" s="3">
        <f t="shared" si="57"/>
        <v>0</v>
      </c>
      <c r="F254" s="3"/>
      <c r="G254" s="3"/>
      <c r="H254" s="102"/>
      <c r="I254" s="10"/>
    </row>
    <row r="255" spans="1:9" x14ac:dyDescent="0.4">
      <c r="A255" s="17" t="s">
        <v>82</v>
      </c>
      <c r="B255" s="3">
        <f t="shared" si="54"/>
        <v>0</v>
      </c>
      <c r="C255" s="3">
        <f t="shared" si="55"/>
        <v>0</v>
      </c>
      <c r="D255" s="3">
        <f t="shared" si="56"/>
        <v>0</v>
      </c>
      <c r="E255" s="3">
        <f t="shared" si="57"/>
        <v>0</v>
      </c>
      <c r="F255" s="3"/>
      <c r="G255" s="3"/>
      <c r="H255" s="102"/>
      <c r="I255" s="10"/>
    </row>
    <row r="256" spans="1:9" x14ac:dyDescent="0.4">
      <c r="A256" s="17" t="s">
        <v>83</v>
      </c>
      <c r="B256" s="3">
        <f t="shared" si="54"/>
        <v>0</v>
      </c>
      <c r="C256" s="3">
        <f t="shared" si="55"/>
        <v>0</v>
      </c>
      <c r="D256" s="3">
        <f t="shared" si="56"/>
        <v>0</v>
      </c>
      <c r="E256" s="3">
        <f t="shared" si="57"/>
        <v>0</v>
      </c>
      <c r="F256" s="3"/>
      <c r="G256" s="3"/>
      <c r="H256" s="102"/>
      <c r="I256" s="10"/>
    </row>
    <row r="257" spans="1:9" x14ac:dyDescent="0.4">
      <c r="A257" s="18" t="s">
        <v>89</v>
      </c>
      <c r="B257" s="6">
        <f>SUM(B252:B256)</f>
        <v>0</v>
      </c>
      <c r="C257" s="6">
        <f>SUM(C252:C256)</f>
        <v>0</v>
      </c>
      <c r="D257" s="6">
        <f>SUM(D252:D256)</f>
        <v>0</v>
      </c>
      <c r="E257" s="6">
        <f>SUM(E252:E256)</f>
        <v>0</v>
      </c>
      <c r="F257" s="6"/>
      <c r="G257" s="6"/>
      <c r="H257" s="103"/>
      <c r="I257" s="10"/>
    </row>
    <row r="258" spans="1:9" ht="15" thickBot="1" x14ac:dyDescent="0.45">
      <c r="A258" s="104" t="s">
        <v>90</v>
      </c>
      <c r="B258" s="105">
        <f>IF(B247=0,0,B257/B247*1)</f>
        <v>0</v>
      </c>
      <c r="C258" s="105">
        <f>IF(B247=0,0,C257/B247*1)</f>
        <v>0</v>
      </c>
      <c r="D258" s="105">
        <f>IF(B247=0,0,D257/B247*1)</f>
        <v>0</v>
      </c>
      <c r="E258" s="105">
        <f>IF(B247=0,0,E257/B247*1)</f>
        <v>0</v>
      </c>
      <c r="F258" s="105"/>
      <c r="G258" s="105"/>
      <c r="H258" s="106"/>
      <c r="I258" s="10"/>
    </row>
    <row r="259" spans="1:9" x14ac:dyDescent="0.4">
      <c r="A259" s="35"/>
      <c r="B259" s="76"/>
      <c r="C259" s="76"/>
      <c r="D259" s="76"/>
      <c r="E259" s="76"/>
      <c r="F259" s="76"/>
      <c r="G259" s="76"/>
      <c r="H259" s="76"/>
      <c r="I259" s="10"/>
    </row>
    <row r="260" spans="1:9" x14ac:dyDescent="0.4">
      <c r="A260" s="14"/>
      <c r="B260" s="76"/>
      <c r="C260" s="76"/>
      <c r="D260" s="76"/>
      <c r="E260" s="76"/>
      <c r="F260" s="76"/>
      <c r="G260" s="76"/>
      <c r="H260" s="76"/>
      <c r="I260" s="10"/>
    </row>
    <row r="261" spans="1:9" ht="14.7" customHeight="1" thickBot="1" x14ac:dyDescent="0.45">
      <c r="A261" s="189" t="s">
        <v>652</v>
      </c>
      <c r="B261" s="190"/>
      <c r="C261" s="190"/>
      <c r="D261" s="190"/>
      <c r="E261" s="190"/>
      <c r="F261" s="190"/>
      <c r="G261" s="190"/>
      <c r="H261" s="190"/>
      <c r="I261" s="10"/>
    </row>
    <row r="262" spans="1:9" x14ac:dyDescent="0.4">
      <c r="A262" s="81" t="s">
        <v>91</v>
      </c>
      <c r="B262" s="90" t="s">
        <v>92</v>
      </c>
      <c r="C262" s="91" t="s">
        <v>59</v>
      </c>
      <c r="D262" s="91" t="s">
        <v>60</v>
      </c>
      <c r="E262" s="91" t="s">
        <v>61</v>
      </c>
      <c r="F262" s="91" t="s">
        <v>62</v>
      </c>
      <c r="G262" s="91" t="s">
        <v>63</v>
      </c>
      <c r="H262" s="92" t="s">
        <v>93</v>
      </c>
      <c r="I262" s="10"/>
    </row>
    <row r="263" spans="1:9" x14ac:dyDescent="0.4">
      <c r="A263" s="43" t="s">
        <v>94</v>
      </c>
      <c r="B263" s="4" t="s">
        <v>95</v>
      </c>
      <c r="C263" s="32">
        <f>C228</f>
        <v>0</v>
      </c>
      <c r="D263" s="32">
        <f>D228</f>
        <v>0</v>
      </c>
      <c r="E263" s="32">
        <f>E228</f>
        <v>0</v>
      </c>
      <c r="F263" s="32">
        <f t="shared" ref="F263:G263" si="58">F228</f>
        <v>0</v>
      </c>
      <c r="G263" s="32">
        <f t="shared" si="58"/>
        <v>0</v>
      </c>
      <c r="H263" s="93">
        <f>SUM(C263:G263)</f>
        <v>0</v>
      </c>
      <c r="I263" s="10"/>
    </row>
    <row r="264" spans="1:9" x14ac:dyDescent="0.4">
      <c r="A264" s="44" t="s">
        <v>96</v>
      </c>
      <c r="B264" s="4" t="s">
        <v>97</v>
      </c>
      <c r="C264" s="146"/>
      <c r="D264" s="146"/>
      <c r="E264" s="146"/>
      <c r="F264" s="146"/>
      <c r="G264" s="146"/>
      <c r="H264" s="94">
        <f>SUM(C264:G264)</f>
        <v>0</v>
      </c>
      <c r="I264" s="10"/>
    </row>
    <row r="265" spans="1:9" x14ac:dyDescent="0.4">
      <c r="A265" s="44" t="s">
        <v>96</v>
      </c>
      <c r="B265" s="4" t="s">
        <v>98</v>
      </c>
      <c r="C265" s="146"/>
      <c r="D265" s="146"/>
      <c r="E265" s="146"/>
      <c r="F265" s="146"/>
      <c r="G265" s="146"/>
      <c r="H265" s="94">
        <f t="shared" ref="H265:H267" si="59">SUM(C265:G265)</f>
        <v>0</v>
      </c>
      <c r="I265" s="10"/>
    </row>
    <row r="266" spans="1:9" x14ac:dyDescent="0.4">
      <c r="A266" s="44" t="s">
        <v>99</v>
      </c>
      <c r="B266" s="4" t="s">
        <v>97</v>
      </c>
      <c r="C266" s="146"/>
      <c r="D266" s="146"/>
      <c r="E266" s="146"/>
      <c r="F266" s="146"/>
      <c r="G266" s="146"/>
      <c r="H266" s="94">
        <f t="shared" si="59"/>
        <v>0</v>
      </c>
      <c r="I266" s="10"/>
    </row>
    <row r="267" spans="1:9" x14ac:dyDescent="0.4">
      <c r="A267" s="44" t="s">
        <v>99</v>
      </c>
      <c r="B267" s="4" t="s">
        <v>98</v>
      </c>
      <c r="C267" s="146"/>
      <c r="D267" s="146"/>
      <c r="E267" s="146"/>
      <c r="F267" s="146"/>
      <c r="G267" s="146"/>
      <c r="H267" s="94">
        <f t="shared" si="59"/>
        <v>0</v>
      </c>
      <c r="I267" s="10"/>
    </row>
    <row r="268" spans="1:9" x14ac:dyDescent="0.4">
      <c r="A268" s="43" t="s">
        <v>100</v>
      </c>
      <c r="B268" s="4" t="s">
        <v>95</v>
      </c>
      <c r="C268" s="32">
        <f>SUM(C263:C267)</f>
        <v>0</v>
      </c>
      <c r="D268" s="32">
        <f>SUM(D263:D267)</f>
        <v>0</v>
      </c>
      <c r="E268" s="32">
        <f>SUM(E263:E267)</f>
        <v>0</v>
      </c>
      <c r="F268" s="32">
        <f t="shared" ref="F268" si="60">SUM(F263:F267)</f>
        <v>0</v>
      </c>
      <c r="G268" s="32">
        <f t="shared" ref="G268" si="61">SUM(G263:G267)</f>
        <v>0</v>
      </c>
      <c r="H268" s="118">
        <f>IF(SUM(C268:G268)&gt;H227,"COFINANCE",SUM(C268:G268))</f>
        <v>0</v>
      </c>
      <c r="I268" s="10"/>
    </row>
    <row r="269" spans="1:9" ht="15" thickBot="1" x14ac:dyDescent="0.45">
      <c r="A269" s="95" t="s">
        <v>101</v>
      </c>
      <c r="B269" s="96">
        <f>IF(H268=0,0,H263/B247)</f>
        <v>0</v>
      </c>
      <c r="C269" s="97" t="s">
        <v>95</v>
      </c>
      <c r="D269" s="97" t="s">
        <v>95</v>
      </c>
      <c r="E269" s="97" t="s">
        <v>95</v>
      </c>
      <c r="F269" s="97"/>
      <c r="G269" s="97"/>
      <c r="H269" s="98" t="s">
        <v>95</v>
      </c>
      <c r="I269" s="10"/>
    </row>
    <row r="270" spans="1:9" ht="15" thickBot="1" x14ac:dyDescent="0.45">
      <c r="A270" s="46"/>
      <c r="B270" s="37"/>
      <c r="C270" s="37"/>
      <c r="D270" s="37"/>
      <c r="E270" s="37"/>
      <c r="F270" s="37"/>
      <c r="G270" s="37"/>
      <c r="H270" s="37"/>
      <c r="I270" s="11"/>
    </row>
    <row r="271" spans="1:9" ht="18.45" x14ac:dyDescent="0.5">
      <c r="A271" s="40" t="s">
        <v>119</v>
      </c>
      <c r="B271" s="34"/>
      <c r="C271" s="34"/>
      <c r="D271" s="34"/>
      <c r="E271" s="34"/>
      <c r="F271" s="34"/>
      <c r="G271" s="34"/>
      <c r="H271" s="34"/>
      <c r="I271" s="84"/>
    </row>
    <row r="272" spans="1:9" ht="15.9" x14ac:dyDescent="0.45">
      <c r="A272" s="69"/>
      <c r="B272" s="85"/>
      <c r="C272" s="85"/>
      <c r="D272" s="85"/>
      <c r="E272" s="85"/>
      <c r="F272" s="85"/>
      <c r="G272" s="85"/>
      <c r="I272" s="10"/>
    </row>
    <row r="273" spans="1:9" ht="15.9" x14ac:dyDescent="0.45">
      <c r="A273" s="70" t="s">
        <v>56</v>
      </c>
      <c r="B273" s="86"/>
      <c r="C273" s="85"/>
      <c r="D273" s="85"/>
      <c r="E273" s="85"/>
      <c r="F273" s="85"/>
      <c r="G273" s="85"/>
      <c r="I273" s="10"/>
    </row>
    <row r="274" spans="1:9" ht="15.9" x14ac:dyDescent="0.45">
      <c r="A274" s="54"/>
      <c r="I274" s="10"/>
    </row>
    <row r="275" spans="1:9" ht="14.7" customHeight="1" thickBot="1" x14ac:dyDescent="0.45">
      <c r="A275" s="191" t="s">
        <v>651</v>
      </c>
      <c r="B275" s="192"/>
      <c r="C275" s="192"/>
      <c r="D275" s="192"/>
      <c r="E275" s="192"/>
      <c r="F275" s="192"/>
      <c r="G275" s="192"/>
      <c r="H275" s="192"/>
      <c r="I275" s="10"/>
    </row>
    <row r="276" spans="1:9" x14ac:dyDescent="0.4">
      <c r="A276" s="193" t="s">
        <v>58</v>
      </c>
      <c r="B276" s="194"/>
      <c r="C276" s="113" t="s">
        <v>59</v>
      </c>
      <c r="D276" s="113" t="s">
        <v>60</v>
      </c>
      <c r="E276" s="113" t="s">
        <v>61</v>
      </c>
      <c r="F276" s="113" t="s">
        <v>62</v>
      </c>
      <c r="G276" s="113" t="s">
        <v>63</v>
      </c>
      <c r="H276" s="114" t="s">
        <v>649</v>
      </c>
      <c r="I276" s="10"/>
    </row>
    <row r="277" spans="1:9" x14ac:dyDescent="0.4">
      <c r="A277" s="195" t="s">
        <v>65</v>
      </c>
      <c r="B277" s="196"/>
      <c r="C277" s="146"/>
      <c r="D277" s="146"/>
      <c r="E277" s="146"/>
      <c r="F277" s="146"/>
      <c r="G277" s="146"/>
      <c r="H277" s="93">
        <f t="shared" ref="H277:H282" si="62">SUM(C277:G277)</f>
        <v>0</v>
      </c>
      <c r="I277" s="10"/>
    </row>
    <row r="278" spans="1:9" ht="14.7" customHeight="1" x14ac:dyDescent="0.4">
      <c r="A278" s="197" t="s">
        <v>66</v>
      </c>
      <c r="B278" s="198"/>
      <c r="C278" s="146"/>
      <c r="D278" s="146"/>
      <c r="E278" s="146"/>
      <c r="F278" s="146"/>
      <c r="G278" s="146"/>
      <c r="H278" s="93">
        <f t="shared" si="62"/>
        <v>0</v>
      </c>
      <c r="I278" s="10"/>
    </row>
    <row r="279" spans="1:9" x14ac:dyDescent="0.4">
      <c r="A279" s="195" t="s">
        <v>67</v>
      </c>
      <c r="B279" s="196"/>
      <c r="C279" s="146"/>
      <c r="D279" s="146"/>
      <c r="E279" s="146"/>
      <c r="F279" s="146"/>
      <c r="G279" s="146"/>
      <c r="H279" s="93">
        <f t="shared" si="62"/>
        <v>0</v>
      </c>
      <c r="I279" s="10"/>
    </row>
    <row r="280" spans="1:9" x14ac:dyDescent="0.4">
      <c r="A280" s="195" t="s">
        <v>68</v>
      </c>
      <c r="B280" s="196"/>
      <c r="C280" s="146"/>
      <c r="D280" s="146"/>
      <c r="E280" s="146"/>
      <c r="F280" s="146"/>
      <c r="G280" s="146"/>
      <c r="H280" s="93">
        <f t="shared" si="62"/>
        <v>0</v>
      </c>
      <c r="I280" s="10"/>
    </row>
    <row r="281" spans="1:9" x14ac:dyDescent="0.4">
      <c r="A281" s="199" t="s">
        <v>69</v>
      </c>
      <c r="B281" s="200"/>
      <c r="C281" s="32">
        <f>SUM(C277:C280)</f>
        <v>0</v>
      </c>
      <c r="D281" s="32">
        <f>SUM(D277:D280)</f>
        <v>0</v>
      </c>
      <c r="E281" s="32">
        <f>SUM(E277:E280)</f>
        <v>0</v>
      </c>
      <c r="F281" s="32">
        <f>SUM(F277:F280)</f>
        <v>0</v>
      </c>
      <c r="G281" s="32">
        <f>SUM(G277:G280)</f>
        <v>0</v>
      </c>
      <c r="H281" s="115">
        <f t="shared" si="62"/>
        <v>0</v>
      </c>
      <c r="I281" s="10"/>
    </row>
    <row r="282" spans="1:9" ht="15" thickBot="1" x14ac:dyDescent="0.45">
      <c r="A282" s="201" t="s">
        <v>70</v>
      </c>
      <c r="B282" s="202"/>
      <c r="C282" s="116">
        <f>C281*SUM($B312:$E312)</f>
        <v>0</v>
      </c>
      <c r="D282" s="116">
        <f t="shared" ref="D282" si="63">D281*SUM($B312:$E312)</f>
        <v>0</v>
      </c>
      <c r="E282" s="116">
        <f t="shared" ref="E282" si="64">E281*SUM($B312:$E312)</f>
        <v>0</v>
      </c>
      <c r="F282" s="116">
        <f t="shared" ref="F282" si="65">F281*SUM($B312:$E312)</f>
        <v>0</v>
      </c>
      <c r="G282" s="116">
        <f t="shared" ref="G282" si="66">G281*SUM($B312:$E312)</f>
        <v>0</v>
      </c>
      <c r="H282" s="117">
        <f t="shared" si="62"/>
        <v>0</v>
      </c>
      <c r="I282" s="10"/>
    </row>
    <row r="283" spans="1:9" x14ac:dyDescent="0.4">
      <c r="A283" s="12"/>
      <c r="B283" s="2"/>
      <c r="C283" s="87"/>
      <c r="D283" s="87"/>
      <c r="E283" s="87"/>
      <c r="F283" s="87"/>
      <c r="G283" s="87"/>
      <c r="H283" s="87"/>
      <c r="I283" s="10"/>
    </row>
    <row r="284" spans="1:9" x14ac:dyDescent="0.4">
      <c r="A284" s="12"/>
      <c r="I284" s="10"/>
    </row>
    <row r="285" spans="1:9" ht="15" thickBot="1" x14ac:dyDescent="0.45">
      <c r="A285" s="65" t="s">
        <v>71</v>
      </c>
      <c r="B285" s="88"/>
      <c r="C285" s="88"/>
      <c r="D285" s="88"/>
      <c r="E285" s="88"/>
      <c r="I285" s="10"/>
    </row>
    <row r="286" spans="1:9" ht="29.15" customHeight="1" x14ac:dyDescent="0.4">
      <c r="A286" s="107" t="s">
        <v>72</v>
      </c>
      <c r="B286" s="108" t="s">
        <v>73</v>
      </c>
      <c r="C286" s="108" t="s">
        <v>74</v>
      </c>
      <c r="D286" s="108" t="s">
        <v>75</v>
      </c>
      <c r="E286" s="109" t="s">
        <v>76</v>
      </c>
      <c r="F286" s="203" t="s">
        <v>77</v>
      </c>
      <c r="G286" s="204"/>
      <c r="H286" s="205"/>
      <c r="I286" s="10"/>
    </row>
    <row r="287" spans="1:9" ht="29.25" customHeight="1" x14ac:dyDescent="0.4">
      <c r="A287" s="66" t="s">
        <v>78</v>
      </c>
      <c r="B287" s="67">
        <v>1</v>
      </c>
      <c r="C287" s="67">
        <v>1</v>
      </c>
      <c r="D287" s="67">
        <v>1</v>
      </c>
      <c r="E287" s="71">
        <v>1</v>
      </c>
      <c r="F287" s="206" t="s">
        <v>79</v>
      </c>
      <c r="G287" s="207"/>
      <c r="H287" s="208"/>
      <c r="I287" s="10"/>
    </row>
    <row r="288" spans="1:9" ht="29.15" x14ac:dyDescent="0.4">
      <c r="A288" s="66" t="s">
        <v>80</v>
      </c>
      <c r="B288" s="67">
        <v>1</v>
      </c>
      <c r="C288" s="67">
        <v>0.7</v>
      </c>
      <c r="D288" s="67">
        <v>0.6</v>
      </c>
      <c r="E288" s="71">
        <v>0.5</v>
      </c>
      <c r="F288" s="72" t="s">
        <v>73</v>
      </c>
      <c r="G288" s="68" t="str">
        <f>IF(H288=TRUE,"ANO","NE")</f>
        <v>NE</v>
      </c>
      <c r="H288" s="147" t="b">
        <v>0</v>
      </c>
      <c r="I288" s="10"/>
    </row>
    <row r="289" spans="1:9" x14ac:dyDescent="0.4">
      <c r="A289" s="66" t="s">
        <v>81</v>
      </c>
      <c r="B289" s="67">
        <v>1</v>
      </c>
      <c r="C289" s="67">
        <v>0.8</v>
      </c>
      <c r="D289" s="67">
        <v>0.75</v>
      </c>
      <c r="E289" s="71">
        <v>0.65</v>
      </c>
      <c r="F289" s="72" t="s">
        <v>74</v>
      </c>
      <c r="G289" s="68" t="str">
        <f>IF(H289=TRUE,"ANO","NE")</f>
        <v>NE</v>
      </c>
      <c r="H289" s="147" t="b">
        <v>0</v>
      </c>
      <c r="I289" s="10"/>
    </row>
    <row r="290" spans="1:9" ht="29.15" x14ac:dyDescent="0.4">
      <c r="A290" s="66" t="s">
        <v>82</v>
      </c>
      <c r="B290" s="67">
        <v>1</v>
      </c>
      <c r="C290" s="67">
        <v>0.45</v>
      </c>
      <c r="D290" s="67">
        <v>0.35</v>
      </c>
      <c r="E290" s="71">
        <v>0.25</v>
      </c>
      <c r="F290" s="72" t="s">
        <v>75</v>
      </c>
      <c r="G290" s="68" t="str">
        <f>IF(H290=TRUE,"ANO","NE")</f>
        <v>NE</v>
      </c>
      <c r="H290" s="147" t="b">
        <v>0</v>
      </c>
      <c r="I290" s="10"/>
    </row>
    <row r="291" spans="1:9" ht="15" thickBot="1" x14ac:dyDescent="0.45">
      <c r="A291" s="110" t="s">
        <v>83</v>
      </c>
      <c r="B291" s="111">
        <v>1</v>
      </c>
      <c r="C291" s="111">
        <v>0.6</v>
      </c>
      <c r="D291" s="111">
        <v>0.5</v>
      </c>
      <c r="E291" s="112">
        <v>0.4</v>
      </c>
      <c r="F291" s="73" t="s">
        <v>76</v>
      </c>
      <c r="G291" s="74" t="str">
        <f>IF(H291=TRUE,"ANO","NE")</f>
        <v>NE</v>
      </c>
      <c r="H291" s="148" t="b">
        <v>0</v>
      </c>
      <c r="I291" s="10"/>
    </row>
    <row r="292" spans="1:9" ht="47.15" customHeight="1" thickBot="1" x14ac:dyDescent="0.45">
      <c r="A292" s="14"/>
      <c r="B292" s="31"/>
      <c r="C292" s="31"/>
      <c r="D292" s="31"/>
      <c r="E292" s="31"/>
      <c r="F292" s="209" t="s">
        <v>84</v>
      </c>
      <c r="G292" s="210"/>
      <c r="H292" s="126">
        <f>IF(H281&gt;0,COUNTIF(G287:G291,"ANO")=1,0)</f>
        <v>0</v>
      </c>
      <c r="I292" s="10"/>
    </row>
    <row r="293" spans="1:9" x14ac:dyDescent="0.4">
      <c r="A293" s="14"/>
      <c r="B293" s="31"/>
      <c r="C293" s="31"/>
      <c r="D293" s="31"/>
      <c r="E293" s="31"/>
      <c r="F293" s="31"/>
      <c r="G293" s="31"/>
      <c r="I293" s="10"/>
    </row>
    <row r="294" spans="1:9" x14ac:dyDescent="0.4">
      <c r="A294" s="189" t="s">
        <v>114</v>
      </c>
      <c r="B294" s="190"/>
      <c r="C294" s="190"/>
      <c r="D294" s="190"/>
      <c r="E294" s="190"/>
      <c r="F294" s="190"/>
      <c r="G294" s="190"/>
      <c r="H294" s="190"/>
      <c r="I294" s="10"/>
    </row>
    <row r="295" spans="1:9" ht="29.15" x14ac:dyDescent="0.4">
      <c r="A295" s="45" t="s">
        <v>86</v>
      </c>
      <c r="B295" s="39" t="s">
        <v>649</v>
      </c>
      <c r="I295" s="10"/>
    </row>
    <row r="296" spans="1:9" x14ac:dyDescent="0.4">
      <c r="A296" s="17" t="s">
        <v>78</v>
      </c>
      <c r="B296" s="149"/>
      <c r="I296" s="10"/>
    </row>
    <row r="297" spans="1:9" x14ac:dyDescent="0.4">
      <c r="A297" s="17" t="s">
        <v>80</v>
      </c>
      <c r="B297" s="149"/>
      <c r="I297" s="10"/>
    </row>
    <row r="298" spans="1:9" x14ac:dyDescent="0.4">
      <c r="A298" s="17" t="s">
        <v>81</v>
      </c>
      <c r="B298" s="149"/>
      <c r="I298" s="10"/>
    </row>
    <row r="299" spans="1:9" x14ac:dyDescent="0.4">
      <c r="A299" s="17" t="s">
        <v>82</v>
      </c>
      <c r="B299" s="149"/>
      <c r="I299" s="10"/>
    </row>
    <row r="300" spans="1:9" x14ac:dyDescent="0.4">
      <c r="A300" s="17" t="s">
        <v>83</v>
      </c>
      <c r="B300" s="149"/>
      <c r="I300" s="10"/>
    </row>
    <row r="301" spans="1:9" x14ac:dyDescent="0.4">
      <c r="A301" s="18" t="s">
        <v>87</v>
      </c>
      <c r="B301" s="55">
        <f>IF(SUM(B296:B300)=H281,H281,"nerovná se, opravte")</f>
        <v>0</v>
      </c>
      <c r="I301" s="10"/>
    </row>
    <row r="302" spans="1:9" x14ac:dyDescent="0.4">
      <c r="A302" s="75"/>
      <c r="B302" s="77"/>
      <c r="I302" s="10"/>
    </row>
    <row r="303" spans="1:9" x14ac:dyDescent="0.4">
      <c r="A303" s="14"/>
      <c r="B303" s="76"/>
      <c r="C303" s="76"/>
      <c r="D303" s="76"/>
      <c r="E303" s="76"/>
      <c r="F303" s="76"/>
      <c r="G303" s="76"/>
      <c r="H303" s="89"/>
      <c r="I303" s="10"/>
    </row>
    <row r="304" spans="1:9" ht="14.7" customHeight="1" thickBot="1" x14ac:dyDescent="0.45">
      <c r="A304" s="211" t="s">
        <v>88</v>
      </c>
      <c r="B304" s="212"/>
      <c r="C304" s="212"/>
      <c r="D304" s="212"/>
      <c r="E304" s="212"/>
      <c r="F304" s="212"/>
      <c r="G304" s="212"/>
      <c r="H304" s="212"/>
      <c r="I304" s="10"/>
    </row>
    <row r="305" spans="1:9" ht="29.15" x14ac:dyDescent="0.4">
      <c r="A305" s="99" t="s">
        <v>72</v>
      </c>
      <c r="B305" s="100" t="s">
        <v>73</v>
      </c>
      <c r="C305" s="100" t="s">
        <v>74</v>
      </c>
      <c r="D305" s="100" t="s">
        <v>75</v>
      </c>
      <c r="E305" s="100" t="s">
        <v>76</v>
      </c>
      <c r="F305" s="100"/>
      <c r="G305" s="100"/>
      <c r="H305" s="101"/>
      <c r="I305" s="10"/>
    </row>
    <row r="306" spans="1:9" x14ac:dyDescent="0.4">
      <c r="A306" s="17" t="s">
        <v>78</v>
      </c>
      <c r="B306" s="3">
        <f>IF($H$288=TRUE,B296*B287,0)</f>
        <v>0</v>
      </c>
      <c r="C306" s="3">
        <f>IF($H$289=TRUE,$B296*C287,0)</f>
        <v>0</v>
      </c>
      <c r="D306" s="3">
        <f>IF($H$290=TRUE,$B296*D287,0)</f>
        <v>0</v>
      </c>
      <c r="E306" s="3">
        <f>IF($H$291=TRUE,$B296*E287,0)</f>
        <v>0</v>
      </c>
      <c r="F306" s="3"/>
      <c r="G306" s="3"/>
      <c r="H306" s="102"/>
      <c r="I306" s="10"/>
    </row>
    <row r="307" spans="1:9" x14ac:dyDescent="0.4">
      <c r="A307" s="17" t="s">
        <v>80</v>
      </c>
      <c r="B307" s="3">
        <f t="shared" ref="B307:B310" si="67">IF($H$288=TRUE,B297*B288,0)</f>
        <v>0</v>
      </c>
      <c r="C307" s="3">
        <f t="shared" ref="C307:C310" si="68">IF($H$289=TRUE,$B297*C288,0)</f>
        <v>0</v>
      </c>
      <c r="D307" s="3">
        <f t="shared" ref="D307:D310" si="69">IF($H$290=TRUE,$B297*D288,0)</f>
        <v>0</v>
      </c>
      <c r="E307" s="3">
        <f t="shared" ref="E307:E310" si="70">IF($H$291=TRUE,$B297*E288,0)</f>
        <v>0</v>
      </c>
      <c r="F307" s="3"/>
      <c r="G307" s="3"/>
      <c r="H307" s="102"/>
      <c r="I307" s="10"/>
    </row>
    <row r="308" spans="1:9" x14ac:dyDescent="0.4">
      <c r="A308" s="17" t="s">
        <v>81</v>
      </c>
      <c r="B308" s="3">
        <f t="shared" si="67"/>
        <v>0</v>
      </c>
      <c r="C308" s="3">
        <f t="shared" si="68"/>
        <v>0</v>
      </c>
      <c r="D308" s="3">
        <f t="shared" si="69"/>
        <v>0</v>
      </c>
      <c r="E308" s="3">
        <f t="shared" si="70"/>
        <v>0</v>
      </c>
      <c r="F308" s="3"/>
      <c r="G308" s="3"/>
      <c r="H308" s="102"/>
      <c r="I308" s="10"/>
    </row>
    <row r="309" spans="1:9" x14ac:dyDescent="0.4">
      <c r="A309" s="17" t="s">
        <v>82</v>
      </c>
      <c r="B309" s="3">
        <f t="shared" si="67"/>
        <v>0</v>
      </c>
      <c r="C309" s="3">
        <f t="shared" si="68"/>
        <v>0</v>
      </c>
      <c r="D309" s="3">
        <f t="shared" si="69"/>
        <v>0</v>
      </c>
      <c r="E309" s="3">
        <f t="shared" si="70"/>
        <v>0</v>
      </c>
      <c r="F309" s="3"/>
      <c r="G309" s="3"/>
      <c r="H309" s="102"/>
      <c r="I309" s="10"/>
    </row>
    <row r="310" spans="1:9" x14ac:dyDescent="0.4">
      <c r="A310" s="17" t="s">
        <v>83</v>
      </c>
      <c r="B310" s="3">
        <f t="shared" si="67"/>
        <v>0</v>
      </c>
      <c r="C310" s="3">
        <f t="shared" si="68"/>
        <v>0</v>
      </c>
      <c r="D310" s="3">
        <f t="shared" si="69"/>
        <v>0</v>
      </c>
      <c r="E310" s="3">
        <f t="shared" si="70"/>
        <v>0</v>
      </c>
      <c r="F310" s="3"/>
      <c r="G310" s="3"/>
      <c r="H310" s="102"/>
      <c r="I310" s="10"/>
    </row>
    <row r="311" spans="1:9" x14ac:dyDescent="0.4">
      <c r="A311" s="18" t="s">
        <v>89</v>
      </c>
      <c r="B311" s="6">
        <f>SUM(B306:B310)</f>
        <v>0</v>
      </c>
      <c r="C311" s="6">
        <f t="shared" ref="C311:E311" si="71">SUM(C306:C310)</f>
        <v>0</v>
      </c>
      <c r="D311" s="6">
        <f t="shared" si="71"/>
        <v>0</v>
      </c>
      <c r="E311" s="6">
        <f t="shared" si="71"/>
        <v>0</v>
      </c>
      <c r="F311" s="6"/>
      <c r="G311" s="6"/>
      <c r="H311" s="103"/>
      <c r="I311" s="10"/>
    </row>
    <row r="312" spans="1:9" ht="15" thickBot="1" x14ac:dyDescent="0.45">
      <c r="A312" s="104" t="s">
        <v>90</v>
      </c>
      <c r="B312" s="105">
        <f>IF(B301=0,0,B311/B301*1)</f>
        <v>0</v>
      </c>
      <c r="C312" s="105">
        <f>IF(B301=0,0,C311/B301*1)</f>
        <v>0</v>
      </c>
      <c r="D312" s="105">
        <f>IF(B301=0,0,D311/B301*1)</f>
        <v>0</v>
      </c>
      <c r="E312" s="105">
        <f>IF(B301=0,0,E311/B301*1)</f>
        <v>0</v>
      </c>
      <c r="F312" s="105"/>
      <c r="G312" s="105"/>
      <c r="H312" s="106"/>
      <c r="I312" s="10"/>
    </row>
    <row r="313" spans="1:9" x14ac:dyDescent="0.4">
      <c r="A313" s="35"/>
      <c r="B313" s="76"/>
      <c r="C313" s="76"/>
      <c r="D313" s="76"/>
      <c r="E313" s="76"/>
      <c r="F313" s="76"/>
      <c r="G313" s="76"/>
      <c r="H313" s="76"/>
      <c r="I313" s="10"/>
    </row>
    <row r="314" spans="1:9" x14ac:dyDescent="0.4">
      <c r="A314" s="14"/>
      <c r="B314" s="76"/>
      <c r="C314" s="76"/>
      <c r="D314" s="76"/>
      <c r="E314" s="76"/>
      <c r="F314" s="76"/>
      <c r="G314" s="76"/>
      <c r="H314" s="76"/>
      <c r="I314" s="10"/>
    </row>
    <row r="315" spans="1:9" ht="14.7" customHeight="1" thickBot="1" x14ac:dyDescent="0.45">
      <c r="A315" s="189" t="s">
        <v>652</v>
      </c>
      <c r="B315" s="190"/>
      <c r="C315" s="190"/>
      <c r="D315" s="190"/>
      <c r="E315" s="190"/>
      <c r="F315" s="190"/>
      <c r="G315" s="190"/>
      <c r="H315" s="190"/>
      <c r="I315" s="10"/>
    </row>
    <row r="316" spans="1:9" x14ac:dyDescent="0.4">
      <c r="A316" s="81" t="s">
        <v>91</v>
      </c>
      <c r="B316" s="90" t="s">
        <v>92</v>
      </c>
      <c r="C316" s="91" t="s">
        <v>59</v>
      </c>
      <c r="D316" s="91" t="s">
        <v>60</v>
      </c>
      <c r="E316" s="91" t="s">
        <v>61</v>
      </c>
      <c r="F316" s="91" t="s">
        <v>62</v>
      </c>
      <c r="G316" s="91" t="s">
        <v>63</v>
      </c>
      <c r="H316" s="92" t="s">
        <v>93</v>
      </c>
      <c r="I316" s="10"/>
    </row>
    <row r="317" spans="1:9" x14ac:dyDescent="0.4">
      <c r="A317" s="43" t="s">
        <v>94</v>
      </c>
      <c r="B317" s="4" t="s">
        <v>95</v>
      </c>
      <c r="C317" s="32">
        <f>C282</f>
        <v>0</v>
      </c>
      <c r="D317" s="32">
        <f>D282</f>
        <v>0</v>
      </c>
      <c r="E317" s="32">
        <f>E282</f>
        <v>0</v>
      </c>
      <c r="F317" s="32">
        <f t="shared" ref="F317:G317" si="72">F282</f>
        <v>0</v>
      </c>
      <c r="G317" s="32">
        <f t="shared" si="72"/>
        <v>0</v>
      </c>
      <c r="H317" s="93">
        <f>SUM(C317:G317)</f>
        <v>0</v>
      </c>
      <c r="I317" s="10"/>
    </row>
    <row r="318" spans="1:9" x14ac:dyDescent="0.4">
      <c r="A318" s="44" t="s">
        <v>96</v>
      </c>
      <c r="B318" s="4" t="s">
        <v>97</v>
      </c>
      <c r="C318" s="146"/>
      <c r="D318" s="146"/>
      <c r="E318" s="146"/>
      <c r="F318" s="146"/>
      <c r="G318" s="146"/>
      <c r="H318" s="94">
        <f>SUM(C318:G318)</f>
        <v>0</v>
      </c>
      <c r="I318" s="10"/>
    </row>
    <row r="319" spans="1:9" x14ac:dyDescent="0.4">
      <c r="A319" s="44" t="s">
        <v>96</v>
      </c>
      <c r="B319" s="4" t="s">
        <v>98</v>
      </c>
      <c r="C319" s="146"/>
      <c r="D319" s="146"/>
      <c r="E319" s="146"/>
      <c r="F319" s="146"/>
      <c r="G319" s="146"/>
      <c r="H319" s="94">
        <f t="shared" ref="H319:H321" si="73">SUM(C319:G319)</f>
        <v>0</v>
      </c>
      <c r="I319" s="10"/>
    </row>
    <row r="320" spans="1:9" x14ac:dyDescent="0.4">
      <c r="A320" s="44" t="s">
        <v>99</v>
      </c>
      <c r="B320" s="4" t="s">
        <v>97</v>
      </c>
      <c r="C320" s="146"/>
      <c r="D320" s="146"/>
      <c r="E320" s="146"/>
      <c r="F320" s="146"/>
      <c r="G320" s="146"/>
      <c r="H320" s="94">
        <f t="shared" si="73"/>
        <v>0</v>
      </c>
      <c r="I320" s="10"/>
    </row>
    <row r="321" spans="1:9" x14ac:dyDescent="0.4">
      <c r="A321" s="44" t="s">
        <v>99</v>
      </c>
      <c r="B321" s="4" t="s">
        <v>98</v>
      </c>
      <c r="C321" s="146"/>
      <c r="D321" s="146"/>
      <c r="E321" s="146"/>
      <c r="F321" s="146"/>
      <c r="G321" s="146"/>
      <c r="H321" s="94">
        <f t="shared" si="73"/>
        <v>0</v>
      </c>
      <c r="I321" s="10"/>
    </row>
    <row r="322" spans="1:9" x14ac:dyDescent="0.4">
      <c r="A322" s="43" t="s">
        <v>100</v>
      </c>
      <c r="B322" s="4" t="s">
        <v>95</v>
      </c>
      <c r="C322" s="32">
        <f>SUM(C317:C321)</f>
        <v>0</v>
      </c>
      <c r="D322" s="32">
        <f>SUM(D317:D321)</f>
        <v>0</v>
      </c>
      <c r="E322" s="32">
        <f>SUM(E317:E321)</f>
        <v>0</v>
      </c>
      <c r="F322" s="32">
        <f t="shared" ref="F322" si="74">SUM(F317:F321)</f>
        <v>0</v>
      </c>
      <c r="G322" s="32">
        <f t="shared" ref="G322" si="75">SUM(G317:G321)</f>
        <v>0</v>
      </c>
      <c r="H322" s="118">
        <f>IF(SUM(C322:G322)&gt;H281,"COFINANCE",SUM(C322:G322))</f>
        <v>0</v>
      </c>
      <c r="I322" s="10"/>
    </row>
    <row r="323" spans="1:9" ht="15" thickBot="1" x14ac:dyDescent="0.45">
      <c r="A323" s="95" t="s">
        <v>101</v>
      </c>
      <c r="B323" s="96">
        <f>IF(H322=0,0,H317/B301)</f>
        <v>0</v>
      </c>
      <c r="C323" s="97" t="s">
        <v>95</v>
      </c>
      <c r="D323" s="97" t="s">
        <v>95</v>
      </c>
      <c r="E323" s="97" t="s">
        <v>95</v>
      </c>
      <c r="F323" s="97"/>
      <c r="G323" s="97"/>
      <c r="H323" s="98" t="s">
        <v>95</v>
      </c>
      <c r="I323" s="10"/>
    </row>
    <row r="324" spans="1:9" ht="15" thickBot="1" x14ac:dyDescent="0.45">
      <c r="A324" s="46"/>
      <c r="B324" s="37"/>
      <c r="C324" s="37"/>
      <c r="D324" s="37"/>
      <c r="E324" s="37"/>
      <c r="F324" s="37"/>
      <c r="G324" s="37"/>
      <c r="H324" s="37"/>
      <c r="I324" s="11"/>
    </row>
    <row r="325" spans="1:9" ht="18.45" x14ac:dyDescent="0.5">
      <c r="A325" s="40" t="s">
        <v>120</v>
      </c>
      <c r="B325" s="34"/>
      <c r="C325" s="34"/>
      <c r="D325" s="34"/>
      <c r="E325" s="34"/>
      <c r="F325" s="34"/>
      <c r="G325" s="34"/>
      <c r="H325" s="34"/>
      <c r="I325" s="84"/>
    </row>
    <row r="326" spans="1:9" ht="15.9" x14ac:dyDescent="0.45">
      <c r="A326" s="69"/>
      <c r="B326" s="85"/>
      <c r="C326" s="85"/>
      <c r="D326" s="85"/>
      <c r="E326" s="85"/>
      <c r="F326" s="85"/>
      <c r="G326" s="85"/>
      <c r="I326" s="10"/>
    </row>
    <row r="327" spans="1:9" ht="15.9" x14ac:dyDescent="0.45">
      <c r="A327" s="70" t="s">
        <v>56</v>
      </c>
      <c r="B327" s="86"/>
      <c r="C327" s="85"/>
      <c r="D327" s="85"/>
      <c r="E327" s="85"/>
      <c r="F327" s="85"/>
      <c r="G327" s="85"/>
      <c r="I327" s="10"/>
    </row>
    <row r="328" spans="1:9" ht="15.9" x14ac:dyDescent="0.45">
      <c r="A328" s="54"/>
      <c r="I328" s="10"/>
    </row>
    <row r="329" spans="1:9" ht="14.7" customHeight="1" thickBot="1" x14ac:dyDescent="0.45">
      <c r="A329" s="191" t="s">
        <v>651</v>
      </c>
      <c r="B329" s="192"/>
      <c r="C329" s="192"/>
      <c r="D329" s="192"/>
      <c r="E329" s="192"/>
      <c r="F329" s="192"/>
      <c r="G329" s="192"/>
      <c r="H329" s="192"/>
      <c r="I329" s="10"/>
    </row>
    <row r="330" spans="1:9" x14ac:dyDescent="0.4">
      <c r="A330" s="193" t="s">
        <v>58</v>
      </c>
      <c r="B330" s="194"/>
      <c r="C330" s="113" t="s">
        <v>59</v>
      </c>
      <c r="D330" s="113" t="s">
        <v>60</v>
      </c>
      <c r="E330" s="113" t="s">
        <v>61</v>
      </c>
      <c r="F330" s="113" t="s">
        <v>62</v>
      </c>
      <c r="G330" s="113" t="s">
        <v>63</v>
      </c>
      <c r="H330" s="114" t="s">
        <v>649</v>
      </c>
      <c r="I330" s="10"/>
    </row>
    <row r="331" spans="1:9" x14ac:dyDescent="0.4">
      <c r="A331" s="195" t="s">
        <v>65</v>
      </c>
      <c r="B331" s="196"/>
      <c r="C331" s="146"/>
      <c r="D331" s="146"/>
      <c r="E331" s="146"/>
      <c r="F331" s="146"/>
      <c r="G331" s="146"/>
      <c r="H331" s="93">
        <f t="shared" ref="H331:H336" si="76">SUM(C331:G331)</f>
        <v>0</v>
      </c>
      <c r="I331" s="10"/>
    </row>
    <row r="332" spans="1:9" ht="14.7" customHeight="1" x14ac:dyDescent="0.4">
      <c r="A332" s="197" t="s">
        <v>66</v>
      </c>
      <c r="B332" s="198"/>
      <c r="C332" s="146"/>
      <c r="D332" s="146"/>
      <c r="E332" s="146"/>
      <c r="F332" s="146"/>
      <c r="G332" s="146"/>
      <c r="H332" s="93">
        <f t="shared" si="76"/>
        <v>0</v>
      </c>
      <c r="I332" s="10"/>
    </row>
    <row r="333" spans="1:9" x14ac:dyDescent="0.4">
      <c r="A333" s="195" t="s">
        <v>67</v>
      </c>
      <c r="B333" s="196"/>
      <c r="C333" s="146"/>
      <c r="D333" s="146"/>
      <c r="E333" s="146"/>
      <c r="F333" s="146"/>
      <c r="G333" s="146"/>
      <c r="H333" s="93">
        <f t="shared" si="76"/>
        <v>0</v>
      </c>
      <c r="I333" s="10"/>
    </row>
    <row r="334" spans="1:9" x14ac:dyDescent="0.4">
      <c r="A334" s="195" t="s">
        <v>68</v>
      </c>
      <c r="B334" s="196"/>
      <c r="C334" s="146"/>
      <c r="D334" s="146"/>
      <c r="E334" s="146"/>
      <c r="F334" s="146"/>
      <c r="G334" s="146"/>
      <c r="H334" s="93">
        <f t="shared" si="76"/>
        <v>0</v>
      </c>
      <c r="I334" s="10"/>
    </row>
    <row r="335" spans="1:9" x14ac:dyDescent="0.4">
      <c r="A335" s="199" t="s">
        <v>69</v>
      </c>
      <c r="B335" s="200"/>
      <c r="C335" s="32">
        <f>SUM(C331:C334)</f>
        <v>0</v>
      </c>
      <c r="D335" s="32">
        <f>SUM(D331:D334)</f>
        <v>0</v>
      </c>
      <c r="E335" s="32">
        <f>SUM(E331:E334)</f>
        <v>0</v>
      </c>
      <c r="F335" s="32">
        <f>SUM(F331:F334)</f>
        <v>0</v>
      </c>
      <c r="G335" s="32">
        <f>SUM(G331:G334)</f>
        <v>0</v>
      </c>
      <c r="H335" s="115">
        <f t="shared" si="76"/>
        <v>0</v>
      </c>
      <c r="I335" s="10"/>
    </row>
    <row r="336" spans="1:9" ht="15" thickBot="1" x14ac:dyDescent="0.45">
      <c r="A336" s="201" t="s">
        <v>70</v>
      </c>
      <c r="B336" s="202"/>
      <c r="C336" s="116">
        <f>C335*SUM($B366:$E366)</f>
        <v>0</v>
      </c>
      <c r="D336" s="116">
        <f t="shared" ref="D336" si="77">D335*SUM($B366:$E366)</f>
        <v>0</v>
      </c>
      <c r="E336" s="116">
        <f t="shared" ref="E336" si="78">E335*SUM($B366:$E366)</f>
        <v>0</v>
      </c>
      <c r="F336" s="116">
        <f t="shared" ref="F336" si="79">F335*SUM($B366:$E366)</f>
        <v>0</v>
      </c>
      <c r="G336" s="116">
        <f t="shared" ref="G336" si="80">G335*SUM($B366:$E366)</f>
        <v>0</v>
      </c>
      <c r="H336" s="117">
        <f t="shared" si="76"/>
        <v>0</v>
      </c>
      <c r="I336" s="10"/>
    </row>
    <row r="337" spans="1:9" x14ac:dyDescent="0.4">
      <c r="A337" s="12"/>
      <c r="B337" s="2"/>
      <c r="C337" s="87"/>
      <c r="D337" s="87"/>
      <c r="E337" s="87"/>
      <c r="F337" s="87"/>
      <c r="G337" s="87"/>
      <c r="H337" s="87"/>
      <c r="I337" s="10"/>
    </row>
    <row r="338" spans="1:9" x14ac:dyDescent="0.4">
      <c r="A338" s="12"/>
      <c r="I338" s="10"/>
    </row>
    <row r="339" spans="1:9" ht="15" thickBot="1" x14ac:dyDescent="0.45">
      <c r="A339" s="65" t="s">
        <v>71</v>
      </c>
      <c r="B339" s="88"/>
      <c r="C339" s="88"/>
      <c r="D339" s="88"/>
      <c r="E339" s="88"/>
      <c r="I339" s="10"/>
    </row>
    <row r="340" spans="1:9" ht="29.15" customHeight="1" x14ac:dyDescent="0.4">
      <c r="A340" s="107" t="s">
        <v>72</v>
      </c>
      <c r="B340" s="108" t="s">
        <v>73</v>
      </c>
      <c r="C340" s="108" t="s">
        <v>74</v>
      </c>
      <c r="D340" s="108" t="s">
        <v>75</v>
      </c>
      <c r="E340" s="109" t="s">
        <v>76</v>
      </c>
      <c r="F340" s="203" t="s">
        <v>77</v>
      </c>
      <c r="G340" s="204"/>
      <c r="H340" s="205"/>
      <c r="I340" s="10"/>
    </row>
    <row r="341" spans="1:9" ht="28.5" customHeight="1" x14ac:dyDescent="0.4">
      <c r="A341" s="66" t="s">
        <v>78</v>
      </c>
      <c r="B341" s="67">
        <v>1</v>
      </c>
      <c r="C341" s="67">
        <v>1</v>
      </c>
      <c r="D341" s="67">
        <v>1</v>
      </c>
      <c r="E341" s="71">
        <v>1</v>
      </c>
      <c r="F341" s="206" t="s">
        <v>79</v>
      </c>
      <c r="G341" s="207"/>
      <c r="H341" s="208"/>
      <c r="I341" s="10"/>
    </row>
    <row r="342" spans="1:9" ht="29.15" x14ac:dyDescent="0.4">
      <c r="A342" s="66" t="s">
        <v>80</v>
      </c>
      <c r="B342" s="67">
        <v>1</v>
      </c>
      <c r="C342" s="67">
        <v>0.7</v>
      </c>
      <c r="D342" s="67">
        <v>0.6</v>
      </c>
      <c r="E342" s="71">
        <v>0.5</v>
      </c>
      <c r="F342" s="72" t="s">
        <v>73</v>
      </c>
      <c r="G342" s="68" t="str">
        <f>IF(H342=TRUE,"ANO","NE")</f>
        <v>NE</v>
      </c>
      <c r="H342" s="147" t="b">
        <v>0</v>
      </c>
      <c r="I342" s="10"/>
    </row>
    <row r="343" spans="1:9" x14ac:dyDescent="0.4">
      <c r="A343" s="66" t="s">
        <v>81</v>
      </c>
      <c r="B343" s="67">
        <v>1</v>
      </c>
      <c r="C343" s="67">
        <v>0.8</v>
      </c>
      <c r="D343" s="67">
        <v>0.75</v>
      </c>
      <c r="E343" s="71">
        <v>0.65</v>
      </c>
      <c r="F343" s="72" t="s">
        <v>74</v>
      </c>
      <c r="G343" s="68" t="str">
        <f>IF(H343=TRUE,"ANO","NE")</f>
        <v>NE</v>
      </c>
      <c r="H343" s="147" t="b">
        <v>0</v>
      </c>
      <c r="I343" s="10"/>
    </row>
    <row r="344" spans="1:9" ht="29.15" x14ac:dyDescent="0.4">
      <c r="A344" s="66" t="s">
        <v>82</v>
      </c>
      <c r="B344" s="67">
        <v>1</v>
      </c>
      <c r="C344" s="67">
        <v>0.45</v>
      </c>
      <c r="D344" s="67">
        <v>0.35</v>
      </c>
      <c r="E344" s="71">
        <v>0.25</v>
      </c>
      <c r="F344" s="72" t="s">
        <v>75</v>
      </c>
      <c r="G344" s="68" t="str">
        <f>IF(H344=TRUE,"ANO","NE")</f>
        <v>NE</v>
      </c>
      <c r="H344" s="147" t="b">
        <v>0</v>
      </c>
      <c r="I344" s="10"/>
    </row>
    <row r="345" spans="1:9" ht="15" thickBot="1" x14ac:dyDescent="0.45">
      <c r="A345" s="110" t="s">
        <v>83</v>
      </c>
      <c r="B345" s="111">
        <v>1</v>
      </c>
      <c r="C345" s="111">
        <v>0.6</v>
      </c>
      <c r="D345" s="111">
        <v>0.5</v>
      </c>
      <c r="E345" s="112">
        <v>0.4</v>
      </c>
      <c r="F345" s="73" t="s">
        <v>76</v>
      </c>
      <c r="G345" s="74" t="str">
        <f>IF(H345=TRUE,"ANO","NE")</f>
        <v>NE</v>
      </c>
      <c r="H345" s="148" t="b">
        <v>0</v>
      </c>
      <c r="I345" s="10"/>
    </row>
    <row r="346" spans="1:9" ht="46" customHeight="1" thickBot="1" x14ac:dyDescent="0.45">
      <c r="A346" s="14"/>
      <c r="B346" s="31"/>
      <c r="C346" s="31"/>
      <c r="D346" s="31"/>
      <c r="E346" s="31"/>
      <c r="F346" s="209" t="s">
        <v>84</v>
      </c>
      <c r="G346" s="210"/>
      <c r="H346" s="126">
        <f>IF(H335&gt;0,COUNTIF(G341:G345,"ANO")=1,0)</f>
        <v>0</v>
      </c>
      <c r="I346" s="10"/>
    </row>
    <row r="347" spans="1:9" x14ac:dyDescent="0.4">
      <c r="A347" s="14"/>
      <c r="B347" s="31"/>
      <c r="C347" s="31"/>
      <c r="D347" s="31"/>
      <c r="E347" s="31"/>
      <c r="F347" s="31"/>
      <c r="G347" s="31"/>
      <c r="I347" s="10"/>
    </row>
    <row r="348" spans="1:9" x14ac:dyDescent="0.4">
      <c r="A348" s="189" t="s">
        <v>114</v>
      </c>
      <c r="B348" s="190"/>
      <c r="C348" s="190"/>
      <c r="D348" s="190"/>
      <c r="E348" s="190"/>
      <c r="F348" s="190"/>
      <c r="G348" s="190"/>
      <c r="H348" s="190"/>
      <c r="I348" s="10"/>
    </row>
    <row r="349" spans="1:9" ht="29.15" x14ac:dyDescent="0.4">
      <c r="A349" s="45" t="s">
        <v>86</v>
      </c>
      <c r="B349" s="39" t="s">
        <v>649</v>
      </c>
      <c r="I349" s="10"/>
    </row>
    <row r="350" spans="1:9" x14ac:dyDescent="0.4">
      <c r="A350" s="17" t="s">
        <v>78</v>
      </c>
      <c r="B350" s="149"/>
      <c r="I350" s="10"/>
    </row>
    <row r="351" spans="1:9" x14ac:dyDescent="0.4">
      <c r="A351" s="17" t="s">
        <v>80</v>
      </c>
      <c r="B351" s="149"/>
      <c r="I351" s="10"/>
    </row>
    <row r="352" spans="1:9" x14ac:dyDescent="0.4">
      <c r="A352" s="17" t="s">
        <v>81</v>
      </c>
      <c r="B352" s="149"/>
      <c r="I352" s="10"/>
    </row>
    <row r="353" spans="1:9" x14ac:dyDescent="0.4">
      <c r="A353" s="17" t="s">
        <v>82</v>
      </c>
      <c r="B353" s="149"/>
      <c r="I353" s="10"/>
    </row>
    <row r="354" spans="1:9" x14ac:dyDescent="0.4">
      <c r="A354" s="17" t="s">
        <v>83</v>
      </c>
      <c r="B354" s="149"/>
      <c r="I354" s="10"/>
    </row>
    <row r="355" spans="1:9" x14ac:dyDescent="0.4">
      <c r="A355" s="18" t="s">
        <v>87</v>
      </c>
      <c r="B355" s="55">
        <f>IF(SUM(B350:B354)=H335,H335,"nerovná se, opravte")</f>
        <v>0</v>
      </c>
      <c r="I355" s="10"/>
    </row>
    <row r="356" spans="1:9" x14ac:dyDescent="0.4">
      <c r="A356" s="75"/>
      <c r="B356" s="77"/>
      <c r="I356" s="10"/>
    </row>
    <row r="357" spans="1:9" x14ac:dyDescent="0.4">
      <c r="A357" s="14"/>
      <c r="B357" s="76"/>
      <c r="C357" s="76"/>
      <c r="D357" s="76"/>
      <c r="E357" s="76"/>
      <c r="F357" s="76"/>
      <c r="G357" s="76"/>
      <c r="H357" s="89"/>
      <c r="I357" s="10"/>
    </row>
    <row r="358" spans="1:9" ht="14.7" customHeight="1" thickBot="1" x14ac:dyDescent="0.45">
      <c r="A358" s="211" t="s">
        <v>88</v>
      </c>
      <c r="B358" s="212"/>
      <c r="C358" s="212"/>
      <c r="D358" s="212"/>
      <c r="E358" s="212"/>
      <c r="F358" s="212"/>
      <c r="G358" s="212"/>
      <c r="H358" s="212"/>
      <c r="I358" s="10"/>
    </row>
    <row r="359" spans="1:9" ht="29.15" x14ac:dyDescent="0.4">
      <c r="A359" s="99" t="s">
        <v>72</v>
      </c>
      <c r="B359" s="100" t="s">
        <v>73</v>
      </c>
      <c r="C359" s="100" t="s">
        <v>74</v>
      </c>
      <c r="D359" s="100" t="s">
        <v>75</v>
      </c>
      <c r="E359" s="100" t="s">
        <v>76</v>
      </c>
      <c r="F359" s="100"/>
      <c r="G359" s="100"/>
      <c r="H359" s="101"/>
      <c r="I359" s="10"/>
    </row>
    <row r="360" spans="1:9" x14ac:dyDescent="0.4">
      <c r="A360" s="17" t="s">
        <v>78</v>
      </c>
      <c r="B360" s="3">
        <f>IF($H$342=TRUE,B350*B341,0)</f>
        <v>0</v>
      </c>
      <c r="C360" s="3">
        <f>IF($H$343=TRUE,$B350*C341,0)</f>
        <v>0</v>
      </c>
      <c r="D360" s="3">
        <f>IF($H$344=TRUE,$B350*D341,0)</f>
        <v>0</v>
      </c>
      <c r="E360" s="3">
        <f>IF($H$345=TRUE,$B350*E341,0)</f>
        <v>0</v>
      </c>
      <c r="F360" s="3"/>
      <c r="G360" s="3"/>
      <c r="H360" s="102"/>
      <c r="I360" s="10"/>
    </row>
    <row r="361" spans="1:9" x14ac:dyDescent="0.4">
      <c r="A361" s="17" t="s">
        <v>80</v>
      </c>
      <c r="B361" s="3">
        <f t="shared" ref="B361:B364" si="81">IF($H$342=TRUE,B351*B342,0)</f>
        <v>0</v>
      </c>
      <c r="C361" s="3">
        <f t="shared" ref="C361:C364" si="82">IF($H$343=TRUE,$B351*C342,0)</f>
        <v>0</v>
      </c>
      <c r="D361" s="3">
        <f t="shared" ref="D361:D364" si="83">IF($H$344=TRUE,$B351*D342,0)</f>
        <v>0</v>
      </c>
      <c r="E361" s="3">
        <f t="shared" ref="E361:E364" si="84">IF($H$345=TRUE,$B351*E342,0)</f>
        <v>0</v>
      </c>
      <c r="F361" s="3"/>
      <c r="G361" s="3"/>
      <c r="H361" s="102"/>
      <c r="I361" s="10"/>
    </row>
    <row r="362" spans="1:9" x14ac:dyDescent="0.4">
      <c r="A362" s="17" t="s">
        <v>81</v>
      </c>
      <c r="B362" s="3">
        <f t="shared" si="81"/>
        <v>0</v>
      </c>
      <c r="C362" s="3">
        <f t="shared" si="82"/>
        <v>0</v>
      </c>
      <c r="D362" s="3">
        <f t="shared" si="83"/>
        <v>0</v>
      </c>
      <c r="E362" s="3">
        <f t="shared" si="84"/>
        <v>0</v>
      </c>
      <c r="F362" s="3"/>
      <c r="G362" s="3"/>
      <c r="H362" s="102"/>
      <c r="I362" s="10"/>
    </row>
    <row r="363" spans="1:9" x14ac:dyDescent="0.4">
      <c r="A363" s="17" t="s">
        <v>82</v>
      </c>
      <c r="B363" s="3">
        <f t="shared" si="81"/>
        <v>0</v>
      </c>
      <c r="C363" s="3">
        <f t="shared" si="82"/>
        <v>0</v>
      </c>
      <c r="D363" s="3">
        <f t="shared" si="83"/>
        <v>0</v>
      </c>
      <c r="E363" s="3">
        <f t="shared" si="84"/>
        <v>0</v>
      </c>
      <c r="F363" s="3"/>
      <c r="G363" s="3"/>
      <c r="H363" s="102"/>
      <c r="I363" s="10"/>
    </row>
    <row r="364" spans="1:9" x14ac:dyDescent="0.4">
      <c r="A364" s="17" t="s">
        <v>83</v>
      </c>
      <c r="B364" s="3">
        <f t="shared" si="81"/>
        <v>0</v>
      </c>
      <c r="C364" s="3">
        <f t="shared" si="82"/>
        <v>0</v>
      </c>
      <c r="D364" s="3">
        <f t="shared" si="83"/>
        <v>0</v>
      </c>
      <c r="E364" s="3">
        <f t="shared" si="84"/>
        <v>0</v>
      </c>
      <c r="F364" s="3"/>
      <c r="G364" s="3"/>
      <c r="H364" s="102"/>
      <c r="I364" s="10"/>
    </row>
    <row r="365" spans="1:9" x14ac:dyDescent="0.4">
      <c r="A365" s="18" t="s">
        <v>89</v>
      </c>
      <c r="B365" s="6">
        <f>SUM(B360:B364)</f>
        <v>0</v>
      </c>
      <c r="C365" s="6">
        <f>SUM(C360:C364)</f>
        <v>0</v>
      </c>
      <c r="D365" s="6">
        <f>SUM(D360:D364)</f>
        <v>0</v>
      </c>
      <c r="E365" s="6">
        <f>SUM(E360:E364)</f>
        <v>0</v>
      </c>
      <c r="F365" s="6"/>
      <c r="G365" s="6"/>
      <c r="H365" s="103"/>
      <c r="I365" s="10"/>
    </row>
    <row r="366" spans="1:9" ht="15" thickBot="1" x14ac:dyDescent="0.45">
      <c r="A366" s="104" t="s">
        <v>90</v>
      </c>
      <c r="B366" s="105">
        <f>IF(B355=0,0,B365/B355*1)</f>
        <v>0</v>
      </c>
      <c r="C366" s="105">
        <f>IF(B355=0,0,C365/B355*1)</f>
        <v>0</v>
      </c>
      <c r="D366" s="105">
        <f>IF(B355=0,0,D365/B355*1)</f>
        <v>0</v>
      </c>
      <c r="E366" s="105">
        <f>IF(B355=0,0,E365/B355*1)</f>
        <v>0</v>
      </c>
      <c r="F366" s="105"/>
      <c r="G366" s="105"/>
      <c r="H366" s="106"/>
      <c r="I366" s="10"/>
    </row>
    <row r="367" spans="1:9" x14ac:dyDescent="0.4">
      <c r="A367" s="35"/>
      <c r="B367" s="76"/>
      <c r="C367" s="76"/>
      <c r="D367" s="76"/>
      <c r="E367" s="76"/>
      <c r="F367" s="76"/>
      <c r="G367" s="76"/>
      <c r="H367" s="76"/>
      <c r="I367" s="10"/>
    </row>
    <row r="368" spans="1:9" x14ac:dyDescent="0.4">
      <c r="A368" s="14"/>
      <c r="B368" s="76"/>
      <c r="C368" s="76"/>
      <c r="D368" s="76"/>
      <c r="E368" s="76"/>
      <c r="F368" s="76"/>
      <c r="G368" s="76"/>
      <c r="H368" s="76"/>
      <c r="I368" s="10"/>
    </row>
    <row r="369" spans="1:9" ht="14.7" customHeight="1" thickBot="1" x14ac:dyDescent="0.45">
      <c r="A369" s="189" t="s">
        <v>652</v>
      </c>
      <c r="B369" s="190"/>
      <c r="C369" s="190"/>
      <c r="D369" s="190"/>
      <c r="E369" s="190"/>
      <c r="F369" s="190"/>
      <c r="G369" s="190"/>
      <c r="H369" s="190"/>
      <c r="I369" s="10"/>
    </row>
    <row r="370" spans="1:9" x14ac:dyDescent="0.4">
      <c r="A370" s="81" t="s">
        <v>91</v>
      </c>
      <c r="B370" s="90" t="s">
        <v>92</v>
      </c>
      <c r="C370" s="91" t="s">
        <v>59</v>
      </c>
      <c r="D370" s="91" t="s">
        <v>60</v>
      </c>
      <c r="E370" s="91" t="s">
        <v>61</v>
      </c>
      <c r="F370" s="91" t="s">
        <v>62</v>
      </c>
      <c r="G370" s="91" t="s">
        <v>63</v>
      </c>
      <c r="H370" s="92" t="s">
        <v>93</v>
      </c>
      <c r="I370" s="10"/>
    </row>
    <row r="371" spans="1:9" x14ac:dyDescent="0.4">
      <c r="A371" s="43" t="s">
        <v>94</v>
      </c>
      <c r="B371" s="4" t="s">
        <v>95</v>
      </c>
      <c r="C371" s="32">
        <f>C336</f>
        <v>0</v>
      </c>
      <c r="D371" s="32">
        <f>D336</f>
        <v>0</v>
      </c>
      <c r="E371" s="32">
        <f>E336</f>
        <v>0</v>
      </c>
      <c r="F371" s="32">
        <f t="shared" ref="F371:G371" si="85">F336</f>
        <v>0</v>
      </c>
      <c r="G371" s="32">
        <f t="shared" si="85"/>
        <v>0</v>
      </c>
      <c r="H371" s="93">
        <f>SUM(C371:G371)</f>
        <v>0</v>
      </c>
      <c r="I371" s="10"/>
    </row>
    <row r="372" spans="1:9" x14ac:dyDescent="0.4">
      <c r="A372" s="44" t="s">
        <v>96</v>
      </c>
      <c r="B372" s="4" t="s">
        <v>97</v>
      </c>
      <c r="C372" s="146"/>
      <c r="D372" s="146"/>
      <c r="E372" s="146"/>
      <c r="F372" s="146"/>
      <c r="G372" s="146"/>
      <c r="H372" s="94">
        <f>SUM(C372:G372)</f>
        <v>0</v>
      </c>
      <c r="I372" s="10"/>
    </row>
    <row r="373" spans="1:9" x14ac:dyDescent="0.4">
      <c r="A373" s="44" t="s">
        <v>96</v>
      </c>
      <c r="B373" s="4" t="s">
        <v>98</v>
      </c>
      <c r="C373" s="146"/>
      <c r="D373" s="146"/>
      <c r="E373" s="146"/>
      <c r="F373" s="146"/>
      <c r="G373" s="146"/>
      <c r="H373" s="94">
        <f t="shared" ref="H373:H375" si="86">SUM(C373:G373)</f>
        <v>0</v>
      </c>
      <c r="I373" s="10"/>
    </row>
    <row r="374" spans="1:9" x14ac:dyDescent="0.4">
      <c r="A374" s="44" t="s">
        <v>99</v>
      </c>
      <c r="B374" s="4" t="s">
        <v>97</v>
      </c>
      <c r="C374" s="146"/>
      <c r="D374" s="146"/>
      <c r="E374" s="146"/>
      <c r="F374" s="146"/>
      <c r="G374" s="146"/>
      <c r="H374" s="94">
        <f t="shared" si="86"/>
        <v>0</v>
      </c>
      <c r="I374" s="10"/>
    </row>
    <row r="375" spans="1:9" x14ac:dyDescent="0.4">
      <c r="A375" s="44" t="s">
        <v>99</v>
      </c>
      <c r="B375" s="4" t="s">
        <v>98</v>
      </c>
      <c r="C375" s="146"/>
      <c r="D375" s="146"/>
      <c r="E375" s="146"/>
      <c r="F375" s="146"/>
      <c r="G375" s="146"/>
      <c r="H375" s="94">
        <f t="shared" si="86"/>
        <v>0</v>
      </c>
      <c r="I375" s="10"/>
    </row>
    <row r="376" spans="1:9" x14ac:dyDescent="0.4">
      <c r="A376" s="43" t="s">
        <v>100</v>
      </c>
      <c r="B376" s="4" t="s">
        <v>95</v>
      </c>
      <c r="C376" s="32">
        <f>SUM(C371:C375)</f>
        <v>0</v>
      </c>
      <c r="D376" s="32">
        <f>SUM(D371:D375)</f>
        <v>0</v>
      </c>
      <c r="E376" s="32">
        <f>SUM(E371:E375)</f>
        <v>0</v>
      </c>
      <c r="F376" s="32">
        <f t="shared" ref="F376" si="87">SUM(F371:F375)</f>
        <v>0</v>
      </c>
      <c r="G376" s="32">
        <f t="shared" ref="G376" si="88">SUM(G371:G375)</f>
        <v>0</v>
      </c>
      <c r="H376" s="118">
        <f>IF(SUM(C376:G376)&gt;H335,"COFINANCE",SUM(C376:G376))</f>
        <v>0</v>
      </c>
      <c r="I376" s="10"/>
    </row>
    <row r="377" spans="1:9" ht="15" thickBot="1" x14ac:dyDescent="0.45">
      <c r="A377" s="95" t="s">
        <v>101</v>
      </c>
      <c r="B377" s="96">
        <f>IF(H376=0,0,H371/B355)</f>
        <v>0</v>
      </c>
      <c r="C377" s="97" t="s">
        <v>95</v>
      </c>
      <c r="D377" s="97" t="s">
        <v>95</v>
      </c>
      <c r="E377" s="97" t="s">
        <v>95</v>
      </c>
      <c r="F377" s="97"/>
      <c r="G377" s="97"/>
      <c r="H377" s="98" t="s">
        <v>95</v>
      </c>
      <c r="I377" s="10"/>
    </row>
    <row r="378" spans="1:9" ht="15" thickBot="1" x14ac:dyDescent="0.45">
      <c r="A378" s="119"/>
      <c r="I378" s="10"/>
    </row>
    <row r="379" spans="1:9" ht="18.45" x14ac:dyDescent="0.5">
      <c r="A379" s="40" t="s">
        <v>121</v>
      </c>
      <c r="B379" s="34"/>
      <c r="C379" s="34"/>
      <c r="D379" s="34"/>
      <c r="E379" s="34"/>
      <c r="F379" s="34"/>
      <c r="G379" s="34"/>
      <c r="H379" s="34"/>
      <c r="I379" s="84"/>
    </row>
    <row r="380" spans="1:9" ht="15.9" x14ac:dyDescent="0.45">
      <c r="A380" s="69"/>
      <c r="B380" s="85"/>
      <c r="C380" s="85"/>
      <c r="D380" s="85"/>
      <c r="E380" s="85"/>
      <c r="F380" s="85"/>
      <c r="G380" s="85"/>
      <c r="I380" s="10"/>
    </row>
    <row r="381" spans="1:9" ht="15.9" x14ac:dyDescent="0.45">
      <c r="A381" s="70" t="s">
        <v>56</v>
      </c>
      <c r="B381" s="86"/>
      <c r="C381" s="85"/>
      <c r="D381" s="85"/>
      <c r="E381" s="85"/>
      <c r="F381" s="85"/>
      <c r="G381" s="85"/>
      <c r="I381" s="10"/>
    </row>
    <row r="382" spans="1:9" ht="15.9" x14ac:dyDescent="0.45">
      <c r="A382" s="54"/>
      <c r="I382" s="10"/>
    </row>
    <row r="383" spans="1:9" ht="14.7" customHeight="1" thickBot="1" x14ac:dyDescent="0.45">
      <c r="A383" s="191" t="s">
        <v>651</v>
      </c>
      <c r="B383" s="192"/>
      <c r="C383" s="192"/>
      <c r="D383" s="192"/>
      <c r="E383" s="192"/>
      <c r="F383" s="192"/>
      <c r="G383" s="192"/>
      <c r="H383" s="192"/>
      <c r="I383" s="10"/>
    </row>
    <row r="384" spans="1:9" x14ac:dyDescent="0.4">
      <c r="A384" s="193" t="s">
        <v>58</v>
      </c>
      <c r="B384" s="194"/>
      <c r="C384" s="113" t="s">
        <v>59</v>
      </c>
      <c r="D384" s="113" t="s">
        <v>60</v>
      </c>
      <c r="E384" s="113" t="s">
        <v>61</v>
      </c>
      <c r="F384" s="113" t="s">
        <v>62</v>
      </c>
      <c r="G384" s="113" t="s">
        <v>63</v>
      </c>
      <c r="H384" s="114" t="s">
        <v>649</v>
      </c>
      <c r="I384" s="10"/>
    </row>
    <row r="385" spans="1:9" x14ac:dyDescent="0.4">
      <c r="A385" s="195" t="s">
        <v>65</v>
      </c>
      <c r="B385" s="196"/>
      <c r="C385" s="146"/>
      <c r="D385" s="146"/>
      <c r="E385" s="146"/>
      <c r="F385" s="146"/>
      <c r="G385" s="146"/>
      <c r="H385" s="93">
        <f t="shared" ref="H385:H390" si="89">SUM(C385:G385)</f>
        <v>0</v>
      </c>
      <c r="I385" s="10"/>
    </row>
    <row r="386" spans="1:9" ht="14.7" customHeight="1" x14ac:dyDescent="0.4">
      <c r="A386" s="197" t="s">
        <v>66</v>
      </c>
      <c r="B386" s="198"/>
      <c r="C386" s="146"/>
      <c r="D386" s="146"/>
      <c r="E386" s="146"/>
      <c r="F386" s="146"/>
      <c r="G386" s="146"/>
      <c r="H386" s="93">
        <f t="shared" si="89"/>
        <v>0</v>
      </c>
      <c r="I386" s="10"/>
    </row>
    <row r="387" spans="1:9" x14ac:dyDescent="0.4">
      <c r="A387" s="195" t="s">
        <v>67</v>
      </c>
      <c r="B387" s="196"/>
      <c r="C387" s="146"/>
      <c r="D387" s="146"/>
      <c r="E387" s="146"/>
      <c r="F387" s="146"/>
      <c r="G387" s="146"/>
      <c r="H387" s="93">
        <f t="shared" si="89"/>
        <v>0</v>
      </c>
      <c r="I387" s="10"/>
    </row>
    <row r="388" spans="1:9" x14ac:dyDescent="0.4">
      <c r="A388" s="195" t="s">
        <v>68</v>
      </c>
      <c r="B388" s="196"/>
      <c r="C388" s="146"/>
      <c r="D388" s="146"/>
      <c r="E388" s="146"/>
      <c r="F388" s="146"/>
      <c r="G388" s="146"/>
      <c r="H388" s="93">
        <f t="shared" si="89"/>
        <v>0</v>
      </c>
      <c r="I388" s="10"/>
    </row>
    <row r="389" spans="1:9" x14ac:dyDescent="0.4">
      <c r="A389" s="199" t="s">
        <v>69</v>
      </c>
      <c r="B389" s="200"/>
      <c r="C389" s="32">
        <f>SUM(C385:C388)</f>
        <v>0</v>
      </c>
      <c r="D389" s="32">
        <f>SUM(D385:D388)</f>
        <v>0</v>
      </c>
      <c r="E389" s="32">
        <f>SUM(E385:E388)</f>
        <v>0</v>
      </c>
      <c r="F389" s="32">
        <f>SUM(F385:F388)</f>
        <v>0</v>
      </c>
      <c r="G389" s="32">
        <f>SUM(G385:G388)</f>
        <v>0</v>
      </c>
      <c r="H389" s="115">
        <f t="shared" si="89"/>
        <v>0</v>
      </c>
      <c r="I389" s="10"/>
    </row>
    <row r="390" spans="1:9" ht="15" thickBot="1" x14ac:dyDescent="0.45">
      <c r="A390" s="201" t="s">
        <v>70</v>
      </c>
      <c r="B390" s="202"/>
      <c r="C390" s="116">
        <f>C389*SUM($B420:$E420)</f>
        <v>0</v>
      </c>
      <c r="D390" s="116">
        <f t="shared" ref="D390" si="90">D389*SUM($B420:$E420)</f>
        <v>0</v>
      </c>
      <c r="E390" s="116">
        <f t="shared" ref="E390" si="91">E389*SUM($B420:$E420)</f>
        <v>0</v>
      </c>
      <c r="F390" s="116">
        <f t="shared" ref="F390" si="92">F389*SUM($B420:$E420)</f>
        <v>0</v>
      </c>
      <c r="G390" s="116">
        <f t="shared" ref="G390" si="93">G389*SUM($B420:$E420)</f>
        <v>0</v>
      </c>
      <c r="H390" s="117">
        <f t="shared" si="89"/>
        <v>0</v>
      </c>
      <c r="I390" s="10"/>
    </row>
    <row r="391" spans="1:9" x14ac:dyDescent="0.4">
      <c r="A391" s="12"/>
      <c r="B391" s="2"/>
      <c r="C391" s="87"/>
      <c r="D391" s="87"/>
      <c r="E391" s="87"/>
      <c r="F391" s="87"/>
      <c r="G391" s="87"/>
      <c r="H391" s="87"/>
      <c r="I391" s="10"/>
    </row>
    <row r="392" spans="1:9" x14ac:dyDescent="0.4">
      <c r="A392" s="12"/>
      <c r="I392" s="10"/>
    </row>
    <row r="393" spans="1:9" ht="15" thickBot="1" x14ac:dyDescent="0.45">
      <c r="A393" s="65" t="s">
        <v>71</v>
      </c>
      <c r="B393" s="88"/>
      <c r="C393" s="88"/>
      <c r="D393" s="88"/>
      <c r="E393" s="88"/>
      <c r="I393" s="10"/>
    </row>
    <row r="394" spans="1:9" ht="29.15" customHeight="1" x14ac:dyDescent="0.4">
      <c r="A394" s="107" t="s">
        <v>72</v>
      </c>
      <c r="B394" s="108" t="s">
        <v>73</v>
      </c>
      <c r="C394" s="108" t="s">
        <v>74</v>
      </c>
      <c r="D394" s="108" t="s">
        <v>75</v>
      </c>
      <c r="E394" s="109" t="s">
        <v>76</v>
      </c>
      <c r="F394" s="203" t="s">
        <v>77</v>
      </c>
      <c r="G394" s="204"/>
      <c r="H394" s="205"/>
      <c r="I394" s="10"/>
    </row>
    <row r="395" spans="1:9" ht="27" customHeight="1" x14ac:dyDescent="0.4">
      <c r="A395" s="66" t="s">
        <v>78</v>
      </c>
      <c r="B395" s="67">
        <v>1</v>
      </c>
      <c r="C395" s="67">
        <v>1</v>
      </c>
      <c r="D395" s="67">
        <v>1</v>
      </c>
      <c r="E395" s="71">
        <v>1</v>
      </c>
      <c r="F395" s="206" t="s">
        <v>79</v>
      </c>
      <c r="G395" s="207"/>
      <c r="H395" s="208"/>
      <c r="I395" s="10"/>
    </row>
    <row r="396" spans="1:9" ht="29.15" x14ac:dyDescent="0.4">
      <c r="A396" s="66" t="s">
        <v>80</v>
      </c>
      <c r="B396" s="67">
        <v>1</v>
      </c>
      <c r="C396" s="67">
        <v>0.7</v>
      </c>
      <c r="D396" s="67">
        <v>0.6</v>
      </c>
      <c r="E396" s="71">
        <v>0.5</v>
      </c>
      <c r="F396" s="72" t="s">
        <v>73</v>
      </c>
      <c r="G396" s="68" t="str">
        <f>IF(H396=TRUE,"ANO","NE")</f>
        <v>NE</v>
      </c>
      <c r="H396" s="147" t="b">
        <v>0</v>
      </c>
      <c r="I396" s="10"/>
    </row>
    <row r="397" spans="1:9" x14ac:dyDescent="0.4">
      <c r="A397" s="66" t="s">
        <v>81</v>
      </c>
      <c r="B397" s="67">
        <v>1</v>
      </c>
      <c r="C397" s="67">
        <v>0.8</v>
      </c>
      <c r="D397" s="67">
        <v>0.75</v>
      </c>
      <c r="E397" s="71">
        <v>0.65</v>
      </c>
      <c r="F397" s="72" t="s">
        <v>74</v>
      </c>
      <c r="G397" s="68" t="str">
        <f>IF(H397=TRUE,"ANO","NE")</f>
        <v>NE</v>
      </c>
      <c r="H397" s="147" t="b">
        <v>0</v>
      </c>
      <c r="I397" s="10"/>
    </row>
    <row r="398" spans="1:9" ht="29.15" x14ac:dyDescent="0.4">
      <c r="A398" s="66" t="s">
        <v>82</v>
      </c>
      <c r="B398" s="67">
        <v>1</v>
      </c>
      <c r="C398" s="67">
        <v>0.45</v>
      </c>
      <c r="D398" s="67">
        <v>0.35</v>
      </c>
      <c r="E398" s="71">
        <v>0.25</v>
      </c>
      <c r="F398" s="72" t="s">
        <v>75</v>
      </c>
      <c r="G398" s="68" t="str">
        <f>IF(H398=TRUE,"ANO","NE")</f>
        <v>NE</v>
      </c>
      <c r="H398" s="147" t="b">
        <v>0</v>
      </c>
      <c r="I398" s="10"/>
    </row>
    <row r="399" spans="1:9" ht="15" thickBot="1" x14ac:dyDescent="0.45">
      <c r="A399" s="110" t="s">
        <v>83</v>
      </c>
      <c r="B399" s="111">
        <v>1</v>
      </c>
      <c r="C399" s="111">
        <v>0.6</v>
      </c>
      <c r="D399" s="111">
        <v>0.5</v>
      </c>
      <c r="E399" s="112">
        <v>0.4</v>
      </c>
      <c r="F399" s="73" t="s">
        <v>76</v>
      </c>
      <c r="G399" s="74" t="str">
        <f>IF(H399=TRUE,"ANO","NE")</f>
        <v>NE</v>
      </c>
      <c r="H399" s="148" t="b">
        <v>0</v>
      </c>
      <c r="I399" s="10"/>
    </row>
    <row r="400" spans="1:9" ht="45" customHeight="1" thickBot="1" x14ac:dyDescent="0.45">
      <c r="A400" s="14"/>
      <c r="B400" s="31"/>
      <c r="C400" s="31"/>
      <c r="D400" s="31"/>
      <c r="E400" s="31"/>
      <c r="F400" s="209" t="s">
        <v>84</v>
      </c>
      <c r="G400" s="210"/>
      <c r="H400" s="126">
        <f>IF(H389&gt;0,COUNTIF(G395:G399,"ANO")=1,0)</f>
        <v>0</v>
      </c>
      <c r="I400" s="10"/>
    </row>
    <row r="401" spans="1:9" x14ac:dyDescent="0.4">
      <c r="A401" s="14"/>
      <c r="B401" s="31"/>
      <c r="C401" s="31"/>
      <c r="D401" s="31"/>
      <c r="E401" s="31"/>
      <c r="F401" s="31"/>
      <c r="G401" s="31"/>
      <c r="I401" s="10"/>
    </row>
    <row r="402" spans="1:9" x14ac:dyDescent="0.4">
      <c r="A402" s="189" t="s">
        <v>114</v>
      </c>
      <c r="B402" s="190"/>
      <c r="C402" s="190"/>
      <c r="D402" s="190"/>
      <c r="E402" s="190"/>
      <c r="F402" s="190"/>
      <c r="G402" s="190"/>
      <c r="H402" s="190"/>
      <c r="I402" s="10"/>
    </row>
    <row r="403" spans="1:9" ht="29.15" x14ac:dyDescent="0.4">
      <c r="A403" s="45" t="s">
        <v>86</v>
      </c>
      <c r="B403" s="39" t="s">
        <v>649</v>
      </c>
      <c r="I403" s="10"/>
    </row>
    <row r="404" spans="1:9" x14ac:dyDescent="0.4">
      <c r="A404" s="17" t="s">
        <v>78</v>
      </c>
      <c r="B404" s="149"/>
      <c r="I404" s="10"/>
    </row>
    <row r="405" spans="1:9" x14ac:dyDescent="0.4">
      <c r="A405" s="17" t="s">
        <v>80</v>
      </c>
      <c r="B405" s="149"/>
      <c r="I405" s="10"/>
    </row>
    <row r="406" spans="1:9" x14ac:dyDescent="0.4">
      <c r="A406" s="17" t="s">
        <v>81</v>
      </c>
      <c r="B406" s="149"/>
      <c r="I406" s="10"/>
    </row>
    <row r="407" spans="1:9" x14ac:dyDescent="0.4">
      <c r="A407" s="17" t="s">
        <v>82</v>
      </c>
      <c r="B407" s="149"/>
      <c r="I407" s="10"/>
    </row>
    <row r="408" spans="1:9" x14ac:dyDescent="0.4">
      <c r="A408" s="17" t="s">
        <v>83</v>
      </c>
      <c r="B408" s="149"/>
      <c r="I408" s="10"/>
    </row>
    <row r="409" spans="1:9" x14ac:dyDescent="0.4">
      <c r="A409" s="18" t="s">
        <v>87</v>
      </c>
      <c r="B409" s="55">
        <f>IF(SUM(B404:B408)=H389,H389,"nerovná se, opravte")</f>
        <v>0</v>
      </c>
      <c r="I409" s="10"/>
    </row>
    <row r="410" spans="1:9" x14ac:dyDescent="0.4">
      <c r="A410" s="75"/>
      <c r="B410" s="77"/>
      <c r="I410" s="10"/>
    </row>
    <row r="411" spans="1:9" x14ac:dyDescent="0.4">
      <c r="A411" s="14"/>
      <c r="B411" s="76"/>
      <c r="C411" s="76"/>
      <c r="D411" s="76"/>
      <c r="E411" s="76"/>
      <c r="F411" s="76"/>
      <c r="G411" s="76"/>
      <c r="H411" s="89"/>
      <c r="I411" s="10"/>
    </row>
    <row r="412" spans="1:9" ht="14.7" customHeight="1" thickBot="1" x14ac:dyDescent="0.45">
      <c r="A412" s="211" t="s">
        <v>88</v>
      </c>
      <c r="B412" s="212"/>
      <c r="C412" s="212"/>
      <c r="D412" s="212"/>
      <c r="E412" s="212"/>
      <c r="F412" s="212"/>
      <c r="G412" s="212"/>
      <c r="H412" s="212"/>
      <c r="I412" s="10"/>
    </row>
    <row r="413" spans="1:9" ht="29.15" x14ac:dyDescent="0.4">
      <c r="A413" s="99" t="s">
        <v>72</v>
      </c>
      <c r="B413" s="100" t="s">
        <v>73</v>
      </c>
      <c r="C413" s="100" t="s">
        <v>74</v>
      </c>
      <c r="D413" s="100" t="s">
        <v>75</v>
      </c>
      <c r="E413" s="100" t="s">
        <v>76</v>
      </c>
      <c r="F413" s="100"/>
      <c r="G413" s="100"/>
      <c r="H413" s="101"/>
      <c r="I413" s="10"/>
    </row>
    <row r="414" spans="1:9" x14ac:dyDescent="0.4">
      <c r="A414" s="17" t="s">
        <v>78</v>
      </c>
      <c r="B414" s="3">
        <f>IF($H$396=TRUE,B404*B395,0)</f>
        <v>0</v>
      </c>
      <c r="C414" s="3">
        <f>IF($H$397=TRUE,$B404*C395,0)</f>
        <v>0</v>
      </c>
      <c r="D414" s="3">
        <f>IF($H$398=TRUE,$B404*D395,0)</f>
        <v>0</v>
      </c>
      <c r="E414" s="3">
        <f>IF($H$399=TRUE,$B404*E395,0)</f>
        <v>0</v>
      </c>
      <c r="F414" s="3"/>
      <c r="G414" s="3"/>
      <c r="H414" s="102"/>
      <c r="I414" s="10"/>
    </row>
    <row r="415" spans="1:9" x14ac:dyDescent="0.4">
      <c r="A415" s="17" t="s">
        <v>80</v>
      </c>
      <c r="B415" s="3">
        <f t="shared" ref="B415:B418" si="94">IF($H$396=TRUE,B405*B396,0)</f>
        <v>0</v>
      </c>
      <c r="C415" s="3">
        <f t="shared" ref="C415:C418" si="95">IF($H$397=TRUE,$B405*C396,0)</f>
        <v>0</v>
      </c>
      <c r="D415" s="3">
        <f t="shared" ref="D415:D418" si="96">IF($H$398=TRUE,$B405*D396,0)</f>
        <v>0</v>
      </c>
      <c r="E415" s="3">
        <f t="shared" ref="E415:E418" si="97">IF($H$399=TRUE,$B405*E396,0)</f>
        <v>0</v>
      </c>
      <c r="F415" s="3"/>
      <c r="G415" s="3"/>
      <c r="H415" s="102"/>
      <c r="I415" s="10"/>
    </row>
    <row r="416" spans="1:9" x14ac:dyDescent="0.4">
      <c r="A416" s="17" t="s">
        <v>81</v>
      </c>
      <c r="B416" s="3">
        <f t="shared" si="94"/>
        <v>0</v>
      </c>
      <c r="C416" s="3">
        <f t="shared" si="95"/>
        <v>0</v>
      </c>
      <c r="D416" s="3">
        <f t="shared" si="96"/>
        <v>0</v>
      </c>
      <c r="E416" s="3">
        <f t="shared" si="97"/>
        <v>0</v>
      </c>
      <c r="F416" s="3"/>
      <c r="G416" s="3"/>
      <c r="H416" s="102"/>
      <c r="I416" s="10"/>
    </row>
    <row r="417" spans="1:9" x14ac:dyDescent="0.4">
      <c r="A417" s="17" t="s">
        <v>82</v>
      </c>
      <c r="B417" s="3">
        <f t="shared" si="94"/>
        <v>0</v>
      </c>
      <c r="C417" s="3">
        <f t="shared" si="95"/>
        <v>0</v>
      </c>
      <c r="D417" s="3">
        <f t="shared" si="96"/>
        <v>0</v>
      </c>
      <c r="E417" s="3">
        <f t="shared" si="97"/>
        <v>0</v>
      </c>
      <c r="F417" s="3"/>
      <c r="G417" s="3"/>
      <c r="H417" s="102"/>
      <c r="I417" s="10"/>
    </row>
    <row r="418" spans="1:9" x14ac:dyDescent="0.4">
      <c r="A418" s="17" t="s">
        <v>83</v>
      </c>
      <c r="B418" s="3">
        <f t="shared" si="94"/>
        <v>0</v>
      </c>
      <c r="C418" s="3">
        <f t="shared" si="95"/>
        <v>0</v>
      </c>
      <c r="D418" s="3">
        <f t="shared" si="96"/>
        <v>0</v>
      </c>
      <c r="E418" s="3">
        <f t="shared" si="97"/>
        <v>0</v>
      </c>
      <c r="F418" s="3"/>
      <c r="G418" s="3"/>
      <c r="H418" s="102"/>
      <c r="I418" s="10"/>
    </row>
    <row r="419" spans="1:9" x14ac:dyDescent="0.4">
      <c r="A419" s="18" t="s">
        <v>89</v>
      </c>
      <c r="B419" s="6">
        <f>SUM(B414:B418)</f>
        <v>0</v>
      </c>
      <c r="C419" s="6">
        <f>SUM(C414:C418)</f>
        <v>0</v>
      </c>
      <c r="D419" s="6">
        <f>SUM(D414:D418)</f>
        <v>0</v>
      </c>
      <c r="E419" s="6">
        <f>SUM(E414:E418)</f>
        <v>0</v>
      </c>
      <c r="F419" s="6"/>
      <c r="G419" s="6"/>
      <c r="H419" s="103"/>
      <c r="I419" s="10"/>
    </row>
    <row r="420" spans="1:9" ht="15" thickBot="1" x14ac:dyDescent="0.45">
      <c r="A420" s="104" t="s">
        <v>90</v>
      </c>
      <c r="B420" s="105">
        <f>IF(B409=0,0,B419/B409*1)</f>
        <v>0</v>
      </c>
      <c r="C420" s="105">
        <f>IF(B409=0,0,C419/B409*1)</f>
        <v>0</v>
      </c>
      <c r="D420" s="105">
        <f>IF(B409=0,0,D419/B409*1)</f>
        <v>0</v>
      </c>
      <c r="E420" s="105">
        <f>IF(B409=0,0,E419/B409*1)</f>
        <v>0</v>
      </c>
      <c r="F420" s="105"/>
      <c r="G420" s="105"/>
      <c r="H420" s="106"/>
      <c r="I420" s="10"/>
    </row>
    <row r="421" spans="1:9" x14ac:dyDescent="0.4">
      <c r="A421" s="35"/>
      <c r="B421" s="76"/>
      <c r="C421" s="76"/>
      <c r="D421" s="76"/>
      <c r="E421" s="76"/>
      <c r="F421" s="76"/>
      <c r="G421" s="76"/>
      <c r="H421" s="76"/>
      <c r="I421" s="10"/>
    </row>
    <row r="422" spans="1:9" x14ac:dyDescent="0.4">
      <c r="A422" s="14"/>
      <c r="B422" s="76"/>
      <c r="C422" s="76"/>
      <c r="D422" s="76"/>
      <c r="E422" s="76"/>
      <c r="F422" s="76"/>
      <c r="G422" s="76"/>
      <c r="H422" s="76"/>
      <c r="I422" s="10"/>
    </row>
    <row r="423" spans="1:9" ht="14.7" customHeight="1" thickBot="1" x14ac:dyDescent="0.45">
      <c r="A423" s="189" t="s">
        <v>652</v>
      </c>
      <c r="B423" s="190"/>
      <c r="C423" s="190"/>
      <c r="D423" s="190"/>
      <c r="E423" s="190"/>
      <c r="F423" s="190"/>
      <c r="G423" s="190"/>
      <c r="H423" s="190"/>
      <c r="I423" s="10"/>
    </row>
    <row r="424" spans="1:9" x14ac:dyDescent="0.4">
      <c r="A424" s="81" t="s">
        <v>91</v>
      </c>
      <c r="B424" s="90" t="s">
        <v>92</v>
      </c>
      <c r="C424" s="91" t="s">
        <v>59</v>
      </c>
      <c r="D424" s="91" t="s">
        <v>60</v>
      </c>
      <c r="E424" s="91" t="s">
        <v>61</v>
      </c>
      <c r="F424" s="91" t="s">
        <v>62</v>
      </c>
      <c r="G424" s="91" t="s">
        <v>63</v>
      </c>
      <c r="H424" s="92" t="s">
        <v>93</v>
      </c>
      <c r="I424" s="10"/>
    </row>
    <row r="425" spans="1:9" x14ac:dyDescent="0.4">
      <c r="A425" s="43" t="s">
        <v>94</v>
      </c>
      <c r="B425" s="4" t="s">
        <v>95</v>
      </c>
      <c r="C425" s="32">
        <f>C390</f>
        <v>0</v>
      </c>
      <c r="D425" s="32">
        <f>D390</f>
        <v>0</v>
      </c>
      <c r="E425" s="32">
        <f>E390</f>
        <v>0</v>
      </c>
      <c r="F425" s="32">
        <f t="shared" ref="F425:G425" si="98">F390</f>
        <v>0</v>
      </c>
      <c r="G425" s="32">
        <f t="shared" si="98"/>
        <v>0</v>
      </c>
      <c r="H425" s="93">
        <f>SUM(C425:G425)</f>
        <v>0</v>
      </c>
      <c r="I425" s="10"/>
    </row>
    <row r="426" spans="1:9" x14ac:dyDescent="0.4">
      <c r="A426" s="44" t="s">
        <v>96</v>
      </c>
      <c r="B426" s="4" t="s">
        <v>97</v>
      </c>
      <c r="C426" s="146"/>
      <c r="D426" s="146"/>
      <c r="E426" s="146"/>
      <c r="F426" s="146"/>
      <c r="G426" s="146"/>
      <c r="H426" s="94">
        <f>SUM(C426:G426)</f>
        <v>0</v>
      </c>
      <c r="I426" s="10"/>
    </row>
    <row r="427" spans="1:9" x14ac:dyDescent="0.4">
      <c r="A427" s="44" t="s">
        <v>96</v>
      </c>
      <c r="B427" s="4" t="s">
        <v>98</v>
      </c>
      <c r="C427" s="146"/>
      <c r="D427" s="146"/>
      <c r="E427" s="146"/>
      <c r="F427" s="146"/>
      <c r="G427" s="146"/>
      <c r="H427" s="94">
        <f t="shared" ref="H427:H429" si="99">SUM(C427:G427)</f>
        <v>0</v>
      </c>
      <c r="I427" s="10"/>
    </row>
    <row r="428" spans="1:9" x14ac:dyDescent="0.4">
      <c r="A428" s="44" t="s">
        <v>99</v>
      </c>
      <c r="B428" s="4" t="s">
        <v>97</v>
      </c>
      <c r="C428" s="146"/>
      <c r="D428" s="146"/>
      <c r="E428" s="146"/>
      <c r="F428" s="146"/>
      <c r="G428" s="146"/>
      <c r="H428" s="94">
        <f t="shared" si="99"/>
        <v>0</v>
      </c>
      <c r="I428" s="10"/>
    </row>
    <row r="429" spans="1:9" x14ac:dyDescent="0.4">
      <c r="A429" s="44" t="s">
        <v>99</v>
      </c>
      <c r="B429" s="4" t="s">
        <v>98</v>
      </c>
      <c r="C429" s="146"/>
      <c r="D429" s="146"/>
      <c r="E429" s="146"/>
      <c r="F429" s="146"/>
      <c r="G429" s="146"/>
      <c r="H429" s="94">
        <f t="shared" si="99"/>
        <v>0</v>
      </c>
      <c r="I429" s="10"/>
    </row>
    <row r="430" spans="1:9" x14ac:dyDescent="0.4">
      <c r="A430" s="43" t="s">
        <v>100</v>
      </c>
      <c r="B430" s="4" t="s">
        <v>95</v>
      </c>
      <c r="C430" s="32">
        <f>SUM(C425:C429)</f>
        <v>0</v>
      </c>
      <c r="D430" s="32">
        <f>SUM(D425:D429)</f>
        <v>0</v>
      </c>
      <c r="E430" s="32">
        <f>SUM(E425:E429)</f>
        <v>0</v>
      </c>
      <c r="F430" s="32">
        <f t="shared" ref="F430" si="100">SUM(F425:F429)</f>
        <v>0</v>
      </c>
      <c r="G430" s="32">
        <f t="shared" ref="G430" si="101">SUM(G425:G429)</f>
        <v>0</v>
      </c>
      <c r="H430" s="118">
        <f>IF(SUM(C430:G430)&gt;H389,"COFINANCE",SUM(C430:G430))</f>
        <v>0</v>
      </c>
      <c r="I430" s="10"/>
    </row>
    <row r="431" spans="1:9" ht="15" thickBot="1" x14ac:dyDescent="0.45">
      <c r="A431" s="95" t="s">
        <v>101</v>
      </c>
      <c r="B431" s="96">
        <f>IF(H430=0,0,H425/B409)</f>
        <v>0</v>
      </c>
      <c r="C431" s="97" t="s">
        <v>95</v>
      </c>
      <c r="D431" s="97" t="s">
        <v>95</v>
      </c>
      <c r="E431" s="97" t="s">
        <v>95</v>
      </c>
      <c r="F431" s="97"/>
      <c r="G431" s="97"/>
      <c r="H431" s="98" t="s">
        <v>95</v>
      </c>
      <c r="I431" s="10"/>
    </row>
    <row r="432" spans="1:9" ht="15" thickBot="1" x14ac:dyDescent="0.45">
      <c r="A432" s="46"/>
      <c r="B432" s="37"/>
      <c r="C432" s="37"/>
      <c r="D432" s="37"/>
      <c r="E432" s="37"/>
      <c r="F432" s="37"/>
      <c r="G432" s="37"/>
      <c r="H432" s="37"/>
      <c r="I432" s="11"/>
    </row>
    <row r="433" spans="1:9" ht="18.45" x14ac:dyDescent="0.5">
      <c r="A433" s="40" t="s">
        <v>122</v>
      </c>
      <c r="B433" s="34"/>
      <c r="C433" s="34"/>
      <c r="D433" s="34"/>
      <c r="E433" s="34"/>
      <c r="F433" s="34"/>
      <c r="G433" s="34"/>
      <c r="H433" s="34"/>
      <c r="I433" s="84"/>
    </row>
    <row r="434" spans="1:9" ht="15.9" x14ac:dyDescent="0.45">
      <c r="A434" s="69"/>
      <c r="B434" s="85"/>
      <c r="C434" s="85"/>
      <c r="D434" s="85"/>
      <c r="E434" s="85"/>
      <c r="F434" s="85"/>
      <c r="G434" s="85"/>
      <c r="I434" s="10"/>
    </row>
    <row r="435" spans="1:9" ht="15.9" x14ac:dyDescent="0.45">
      <c r="A435" s="70" t="s">
        <v>56</v>
      </c>
      <c r="B435" s="86"/>
      <c r="C435" s="85"/>
      <c r="D435" s="85"/>
      <c r="E435" s="85"/>
      <c r="F435" s="85"/>
      <c r="G435" s="85"/>
      <c r="I435" s="10"/>
    </row>
    <row r="436" spans="1:9" ht="15.9" x14ac:dyDescent="0.45">
      <c r="A436" s="54"/>
      <c r="I436" s="10"/>
    </row>
    <row r="437" spans="1:9" ht="14.7" customHeight="1" thickBot="1" x14ac:dyDescent="0.45">
      <c r="A437" s="191" t="s">
        <v>651</v>
      </c>
      <c r="B437" s="192"/>
      <c r="C437" s="192"/>
      <c r="D437" s="192"/>
      <c r="E437" s="192"/>
      <c r="F437" s="192"/>
      <c r="G437" s="192"/>
      <c r="H437" s="192"/>
      <c r="I437" s="10"/>
    </row>
    <row r="438" spans="1:9" x14ac:dyDescent="0.4">
      <c r="A438" s="193" t="s">
        <v>58</v>
      </c>
      <c r="B438" s="194"/>
      <c r="C438" s="113" t="s">
        <v>59</v>
      </c>
      <c r="D438" s="113" t="s">
        <v>60</v>
      </c>
      <c r="E438" s="113" t="s">
        <v>61</v>
      </c>
      <c r="F438" s="113" t="s">
        <v>62</v>
      </c>
      <c r="G438" s="113" t="s">
        <v>63</v>
      </c>
      <c r="H438" s="114" t="s">
        <v>649</v>
      </c>
      <c r="I438" s="10"/>
    </row>
    <row r="439" spans="1:9" x14ac:dyDescent="0.4">
      <c r="A439" s="195" t="s">
        <v>65</v>
      </c>
      <c r="B439" s="196"/>
      <c r="C439" s="146"/>
      <c r="D439" s="146"/>
      <c r="E439" s="146"/>
      <c r="F439" s="146"/>
      <c r="G439" s="146"/>
      <c r="H439" s="93">
        <f t="shared" ref="H439:H444" si="102">SUM(C439:G439)</f>
        <v>0</v>
      </c>
      <c r="I439" s="10"/>
    </row>
    <row r="440" spans="1:9" ht="14.7" customHeight="1" x14ac:dyDescent="0.4">
      <c r="A440" s="197" t="s">
        <v>66</v>
      </c>
      <c r="B440" s="198"/>
      <c r="C440" s="146"/>
      <c r="D440" s="146"/>
      <c r="E440" s="146"/>
      <c r="F440" s="146"/>
      <c r="G440" s="146"/>
      <c r="H440" s="93">
        <f t="shared" si="102"/>
        <v>0</v>
      </c>
      <c r="I440" s="10"/>
    </row>
    <row r="441" spans="1:9" x14ac:dyDescent="0.4">
      <c r="A441" s="195" t="s">
        <v>67</v>
      </c>
      <c r="B441" s="196"/>
      <c r="C441" s="146"/>
      <c r="D441" s="146"/>
      <c r="E441" s="146"/>
      <c r="F441" s="146"/>
      <c r="G441" s="146"/>
      <c r="H441" s="93">
        <f t="shared" si="102"/>
        <v>0</v>
      </c>
      <c r="I441" s="10"/>
    </row>
    <row r="442" spans="1:9" x14ac:dyDescent="0.4">
      <c r="A442" s="195" t="s">
        <v>68</v>
      </c>
      <c r="B442" s="196"/>
      <c r="C442" s="146"/>
      <c r="D442" s="146"/>
      <c r="E442" s="146"/>
      <c r="F442" s="146"/>
      <c r="G442" s="146"/>
      <c r="H442" s="93">
        <f t="shared" si="102"/>
        <v>0</v>
      </c>
      <c r="I442" s="10"/>
    </row>
    <row r="443" spans="1:9" x14ac:dyDescent="0.4">
      <c r="A443" s="199" t="s">
        <v>69</v>
      </c>
      <c r="B443" s="200"/>
      <c r="C443" s="32">
        <f>SUM(C439:C442)</f>
        <v>0</v>
      </c>
      <c r="D443" s="32">
        <f>SUM(D439:D442)</f>
        <v>0</v>
      </c>
      <c r="E443" s="32">
        <f>SUM(E439:E442)</f>
        <v>0</v>
      </c>
      <c r="F443" s="32">
        <f>SUM(F439:F442)</f>
        <v>0</v>
      </c>
      <c r="G443" s="32">
        <f>SUM(G439:G442)</f>
        <v>0</v>
      </c>
      <c r="H443" s="115">
        <f t="shared" si="102"/>
        <v>0</v>
      </c>
      <c r="I443" s="10"/>
    </row>
    <row r="444" spans="1:9" ht="15" thickBot="1" x14ac:dyDescent="0.45">
      <c r="A444" s="201" t="s">
        <v>70</v>
      </c>
      <c r="B444" s="202"/>
      <c r="C444" s="116">
        <f>C443*SUM($B474:$E474)</f>
        <v>0</v>
      </c>
      <c r="D444" s="116">
        <f t="shared" ref="D444" si="103">D443*SUM($B474:$E474)</f>
        <v>0</v>
      </c>
      <c r="E444" s="116">
        <f t="shared" ref="E444" si="104">E443*SUM($B474:$E474)</f>
        <v>0</v>
      </c>
      <c r="F444" s="116">
        <f t="shared" ref="F444" si="105">F443*SUM($B474:$E474)</f>
        <v>0</v>
      </c>
      <c r="G444" s="116">
        <f t="shared" ref="G444" si="106">G443*SUM($B474:$E474)</f>
        <v>0</v>
      </c>
      <c r="H444" s="117">
        <f t="shared" si="102"/>
        <v>0</v>
      </c>
      <c r="I444" s="10"/>
    </row>
    <row r="445" spans="1:9" x14ac:dyDescent="0.4">
      <c r="A445" s="12"/>
      <c r="B445" s="2"/>
      <c r="C445" s="87"/>
      <c r="D445" s="87"/>
      <c r="E445" s="87"/>
      <c r="F445" s="87"/>
      <c r="G445" s="87"/>
      <c r="H445" s="87"/>
      <c r="I445" s="10"/>
    </row>
    <row r="446" spans="1:9" x14ac:dyDescent="0.4">
      <c r="A446" s="12"/>
      <c r="I446" s="10"/>
    </row>
    <row r="447" spans="1:9" ht="15" thickBot="1" x14ac:dyDescent="0.45">
      <c r="A447" s="65" t="s">
        <v>71</v>
      </c>
      <c r="B447" s="88"/>
      <c r="C447" s="88"/>
      <c r="D447" s="88"/>
      <c r="E447" s="88"/>
      <c r="I447" s="10"/>
    </row>
    <row r="448" spans="1:9" ht="29.15" customHeight="1" x14ac:dyDescent="0.4">
      <c r="A448" s="107" t="s">
        <v>72</v>
      </c>
      <c r="B448" s="108" t="s">
        <v>73</v>
      </c>
      <c r="C448" s="108" t="s">
        <v>74</v>
      </c>
      <c r="D448" s="108" t="s">
        <v>75</v>
      </c>
      <c r="E448" s="109" t="s">
        <v>76</v>
      </c>
      <c r="F448" s="203" t="s">
        <v>77</v>
      </c>
      <c r="G448" s="204"/>
      <c r="H448" s="205"/>
      <c r="I448" s="10"/>
    </row>
    <row r="449" spans="1:9" ht="27" customHeight="1" x14ac:dyDescent="0.4">
      <c r="A449" s="66" t="s">
        <v>78</v>
      </c>
      <c r="B449" s="67">
        <v>1</v>
      </c>
      <c r="C449" s="67">
        <v>1</v>
      </c>
      <c r="D449" s="67">
        <v>1</v>
      </c>
      <c r="E449" s="71">
        <v>1</v>
      </c>
      <c r="F449" s="206" t="s">
        <v>79</v>
      </c>
      <c r="G449" s="207"/>
      <c r="H449" s="208"/>
      <c r="I449" s="10"/>
    </row>
    <row r="450" spans="1:9" ht="29.15" x14ac:dyDescent="0.4">
      <c r="A450" s="66" t="s">
        <v>80</v>
      </c>
      <c r="B450" s="67">
        <v>1</v>
      </c>
      <c r="C450" s="67">
        <v>0.7</v>
      </c>
      <c r="D450" s="67">
        <v>0.6</v>
      </c>
      <c r="E450" s="71">
        <v>0.5</v>
      </c>
      <c r="F450" s="72" t="s">
        <v>73</v>
      </c>
      <c r="G450" s="68" t="str">
        <f>IF(H450=TRUE,"ANO","NE")</f>
        <v>NE</v>
      </c>
      <c r="H450" s="147" t="b">
        <v>0</v>
      </c>
      <c r="I450" s="10"/>
    </row>
    <row r="451" spans="1:9" x14ac:dyDescent="0.4">
      <c r="A451" s="66" t="s">
        <v>81</v>
      </c>
      <c r="B451" s="67">
        <v>1</v>
      </c>
      <c r="C451" s="67">
        <v>0.8</v>
      </c>
      <c r="D451" s="67">
        <v>0.75</v>
      </c>
      <c r="E451" s="71">
        <v>0.65</v>
      </c>
      <c r="F451" s="72" t="s">
        <v>74</v>
      </c>
      <c r="G451" s="68" t="str">
        <f>IF(H451=TRUE,"ANO","NE")</f>
        <v>NE</v>
      </c>
      <c r="H451" s="147" t="b">
        <v>0</v>
      </c>
      <c r="I451" s="10"/>
    </row>
    <row r="452" spans="1:9" ht="29.15" x14ac:dyDescent="0.4">
      <c r="A452" s="66" t="s">
        <v>82</v>
      </c>
      <c r="B452" s="67">
        <v>1</v>
      </c>
      <c r="C452" s="67">
        <v>0.45</v>
      </c>
      <c r="D452" s="67">
        <v>0.35</v>
      </c>
      <c r="E452" s="71">
        <v>0.25</v>
      </c>
      <c r="F452" s="72" t="s">
        <v>75</v>
      </c>
      <c r="G452" s="68" t="str">
        <f>IF(H452=TRUE,"ANO","NE")</f>
        <v>NE</v>
      </c>
      <c r="H452" s="147" t="b">
        <v>0</v>
      </c>
      <c r="I452" s="10"/>
    </row>
    <row r="453" spans="1:9" ht="15" thickBot="1" x14ac:dyDescent="0.45">
      <c r="A453" s="110" t="s">
        <v>83</v>
      </c>
      <c r="B453" s="111">
        <v>1</v>
      </c>
      <c r="C453" s="111">
        <v>0.6</v>
      </c>
      <c r="D453" s="111">
        <v>0.5</v>
      </c>
      <c r="E453" s="112">
        <v>0.4</v>
      </c>
      <c r="F453" s="73" t="s">
        <v>76</v>
      </c>
      <c r="G453" s="74" t="str">
        <f>IF(H453=TRUE,"ANO","NE")</f>
        <v>NE</v>
      </c>
      <c r="H453" s="148" t="b">
        <v>0</v>
      </c>
      <c r="I453" s="10"/>
    </row>
    <row r="454" spans="1:9" ht="46" customHeight="1" thickBot="1" x14ac:dyDescent="0.45">
      <c r="A454" s="14"/>
      <c r="B454" s="31"/>
      <c r="C454" s="31"/>
      <c r="D454" s="31"/>
      <c r="E454" s="31"/>
      <c r="F454" s="209" t="s">
        <v>84</v>
      </c>
      <c r="G454" s="210"/>
      <c r="H454" s="126">
        <f>IF(H443&gt;0,COUNTIF(G449:G453,"ANO")=1,0)</f>
        <v>0</v>
      </c>
      <c r="I454" s="10"/>
    </row>
    <row r="455" spans="1:9" x14ac:dyDescent="0.4">
      <c r="A455" s="14"/>
      <c r="B455" s="31"/>
      <c r="C455" s="31"/>
      <c r="D455" s="31"/>
      <c r="E455" s="31"/>
      <c r="F455" s="31"/>
      <c r="G455" s="31"/>
      <c r="I455" s="10"/>
    </row>
    <row r="456" spans="1:9" x14ac:dyDescent="0.4">
      <c r="A456" s="189" t="s">
        <v>114</v>
      </c>
      <c r="B456" s="190"/>
      <c r="C456" s="190"/>
      <c r="D456" s="190"/>
      <c r="E456" s="190"/>
      <c r="F456" s="190"/>
      <c r="G456" s="190"/>
      <c r="H456" s="190"/>
      <c r="I456" s="10"/>
    </row>
    <row r="457" spans="1:9" ht="29.15" x14ac:dyDescent="0.4">
      <c r="A457" s="45" t="s">
        <v>86</v>
      </c>
      <c r="B457" s="39" t="s">
        <v>649</v>
      </c>
      <c r="I457" s="10"/>
    </row>
    <row r="458" spans="1:9" x14ac:dyDescent="0.4">
      <c r="A458" s="17" t="s">
        <v>78</v>
      </c>
      <c r="B458" s="149"/>
      <c r="I458" s="10"/>
    </row>
    <row r="459" spans="1:9" x14ac:dyDescent="0.4">
      <c r="A459" s="17" t="s">
        <v>80</v>
      </c>
      <c r="B459" s="149"/>
      <c r="I459" s="10"/>
    </row>
    <row r="460" spans="1:9" x14ac:dyDescent="0.4">
      <c r="A460" s="17" t="s">
        <v>81</v>
      </c>
      <c r="B460" s="149"/>
      <c r="I460" s="10"/>
    </row>
    <row r="461" spans="1:9" x14ac:dyDescent="0.4">
      <c r="A461" s="17" t="s">
        <v>82</v>
      </c>
      <c r="B461" s="149"/>
      <c r="I461" s="10"/>
    </row>
    <row r="462" spans="1:9" x14ac:dyDescent="0.4">
      <c r="A462" s="17" t="s">
        <v>83</v>
      </c>
      <c r="B462" s="149"/>
      <c r="I462" s="10"/>
    </row>
    <row r="463" spans="1:9" x14ac:dyDescent="0.4">
      <c r="A463" s="18" t="s">
        <v>87</v>
      </c>
      <c r="B463" s="55">
        <f>IF(SUM(B458:B462)=H443,H443,"nerovná se, opravte")</f>
        <v>0</v>
      </c>
      <c r="I463" s="10"/>
    </row>
    <row r="464" spans="1:9" x14ac:dyDescent="0.4">
      <c r="A464" s="75"/>
      <c r="B464" s="77"/>
      <c r="I464" s="10"/>
    </row>
    <row r="465" spans="1:9" x14ac:dyDescent="0.4">
      <c r="A465" s="14"/>
      <c r="B465" s="76"/>
      <c r="C465" s="76"/>
      <c r="D465" s="76"/>
      <c r="E465" s="76"/>
      <c r="F465" s="76"/>
      <c r="G465" s="76"/>
      <c r="H465" s="89"/>
      <c r="I465" s="10"/>
    </row>
    <row r="466" spans="1:9" ht="14.7" customHeight="1" thickBot="1" x14ac:dyDescent="0.45">
      <c r="A466" s="211" t="s">
        <v>88</v>
      </c>
      <c r="B466" s="212"/>
      <c r="C466" s="212"/>
      <c r="D466" s="212"/>
      <c r="E466" s="212"/>
      <c r="F466" s="212"/>
      <c r="G466" s="212"/>
      <c r="H466" s="212"/>
      <c r="I466" s="10"/>
    </row>
    <row r="467" spans="1:9" ht="29.15" x14ac:dyDescent="0.4">
      <c r="A467" s="99" t="s">
        <v>72</v>
      </c>
      <c r="B467" s="100" t="s">
        <v>73</v>
      </c>
      <c r="C467" s="100" t="s">
        <v>74</v>
      </c>
      <c r="D467" s="100" t="s">
        <v>75</v>
      </c>
      <c r="E467" s="100" t="s">
        <v>76</v>
      </c>
      <c r="F467" s="100"/>
      <c r="G467" s="100"/>
      <c r="H467" s="101"/>
      <c r="I467" s="10"/>
    </row>
    <row r="468" spans="1:9" x14ac:dyDescent="0.4">
      <c r="A468" s="17" t="s">
        <v>78</v>
      </c>
      <c r="B468" s="3">
        <f>IF($H$450=TRUE,B458*B449,0)</f>
        <v>0</v>
      </c>
      <c r="C468" s="3">
        <f>IF($H$451=TRUE,$B458*C449,0)</f>
        <v>0</v>
      </c>
      <c r="D468" s="3">
        <f>IF($H$452=TRUE,$B458*D449,0)</f>
        <v>0</v>
      </c>
      <c r="E468" s="3">
        <f>IF($H$453=TRUE,$B458*E449,0)</f>
        <v>0</v>
      </c>
      <c r="F468" s="3"/>
      <c r="G468" s="3"/>
      <c r="H468" s="102"/>
      <c r="I468" s="10"/>
    </row>
    <row r="469" spans="1:9" x14ac:dyDescent="0.4">
      <c r="A469" s="17" t="s">
        <v>80</v>
      </c>
      <c r="B469" s="3">
        <f t="shared" ref="B469:B472" si="107">IF($H$450=TRUE,B459*B450,0)</f>
        <v>0</v>
      </c>
      <c r="C469" s="3">
        <f t="shared" ref="C469:C472" si="108">IF($H$451=TRUE,$B459*C450,0)</f>
        <v>0</v>
      </c>
      <c r="D469" s="3">
        <f t="shared" ref="D469:D472" si="109">IF($H$452=TRUE,$B459*D450,0)</f>
        <v>0</v>
      </c>
      <c r="E469" s="3">
        <f t="shared" ref="E469:E472" si="110">IF($H$453=TRUE,$B459*E450,0)</f>
        <v>0</v>
      </c>
      <c r="F469" s="3"/>
      <c r="G469" s="3"/>
      <c r="H469" s="102"/>
      <c r="I469" s="10"/>
    </row>
    <row r="470" spans="1:9" x14ac:dyDescent="0.4">
      <c r="A470" s="17" t="s">
        <v>81</v>
      </c>
      <c r="B470" s="3">
        <f t="shared" si="107"/>
        <v>0</v>
      </c>
      <c r="C470" s="3">
        <f t="shared" si="108"/>
        <v>0</v>
      </c>
      <c r="D470" s="3">
        <f t="shared" si="109"/>
        <v>0</v>
      </c>
      <c r="E470" s="3">
        <f t="shared" si="110"/>
        <v>0</v>
      </c>
      <c r="F470" s="3"/>
      <c r="G470" s="3"/>
      <c r="H470" s="102"/>
      <c r="I470" s="10"/>
    </row>
    <row r="471" spans="1:9" x14ac:dyDescent="0.4">
      <c r="A471" s="17" t="s">
        <v>82</v>
      </c>
      <c r="B471" s="3">
        <f t="shared" si="107"/>
        <v>0</v>
      </c>
      <c r="C471" s="3">
        <f t="shared" si="108"/>
        <v>0</v>
      </c>
      <c r="D471" s="3">
        <f t="shared" si="109"/>
        <v>0</v>
      </c>
      <c r="E471" s="3">
        <f t="shared" si="110"/>
        <v>0</v>
      </c>
      <c r="F471" s="3"/>
      <c r="G471" s="3"/>
      <c r="H471" s="102"/>
      <c r="I471" s="10"/>
    </row>
    <row r="472" spans="1:9" x14ac:dyDescent="0.4">
      <c r="A472" s="17" t="s">
        <v>83</v>
      </c>
      <c r="B472" s="3">
        <f t="shared" si="107"/>
        <v>0</v>
      </c>
      <c r="C472" s="3">
        <f t="shared" si="108"/>
        <v>0</v>
      </c>
      <c r="D472" s="3">
        <f t="shared" si="109"/>
        <v>0</v>
      </c>
      <c r="E472" s="3">
        <f t="shared" si="110"/>
        <v>0</v>
      </c>
      <c r="F472" s="3"/>
      <c r="G472" s="3"/>
      <c r="H472" s="102"/>
      <c r="I472" s="10"/>
    </row>
    <row r="473" spans="1:9" x14ac:dyDescent="0.4">
      <c r="A473" s="18" t="s">
        <v>89</v>
      </c>
      <c r="B473" s="6">
        <f>SUM(B468:B472)</f>
        <v>0</v>
      </c>
      <c r="C473" s="6">
        <f>SUM(C468:C472)</f>
        <v>0</v>
      </c>
      <c r="D473" s="6">
        <f>SUM(D468:D472)</f>
        <v>0</v>
      </c>
      <c r="E473" s="6">
        <f>SUM(E468:E472)</f>
        <v>0</v>
      </c>
      <c r="F473" s="6"/>
      <c r="G473" s="6"/>
      <c r="H473" s="103"/>
      <c r="I473" s="10"/>
    </row>
    <row r="474" spans="1:9" ht="15" thickBot="1" x14ac:dyDescent="0.45">
      <c r="A474" s="104" t="s">
        <v>90</v>
      </c>
      <c r="B474" s="105">
        <f>IF(B463=0,0,B473/B463*1)</f>
        <v>0</v>
      </c>
      <c r="C474" s="105">
        <f>IF(B463=0,0,C473/B463*1)</f>
        <v>0</v>
      </c>
      <c r="D474" s="105">
        <f>IF(B463=0,0,D473/B463*1)</f>
        <v>0</v>
      </c>
      <c r="E474" s="105">
        <f>IF(B463=0,0,E473/B463*1)</f>
        <v>0</v>
      </c>
      <c r="F474" s="105"/>
      <c r="G474" s="105"/>
      <c r="H474" s="106"/>
      <c r="I474" s="10"/>
    </row>
    <row r="475" spans="1:9" x14ac:dyDescent="0.4">
      <c r="A475" s="35"/>
      <c r="B475" s="76"/>
      <c r="C475" s="76"/>
      <c r="D475" s="76"/>
      <c r="E475" s="76"/>
      <c r="F475" s="76"/>
      <c r="G475" s="76"/>
      <c r="H475" s="76"/>
      <c r="I475" s="10"/>
    </row>
    <row r="476" spans="1:9" x14ac:dyDescent="0.4">
      <c r="A476" s="14"/>
      <c r="B476" s="76"/>
      <c r="C476" s="76"/>
      <c r="D476" s="76"/>
      <c r="E476" s="76"/>
      <c r="F476" s="76"/>
      <c r="G476" s="76"/>
      <c r="H476" s="76"/>
      <c r="I476" s="10"/>
    </row>
    <row r="477" spans="1:9" ht="14.7" customHeight="1" thickBot="1" x14ac:dyDescent="0.45">
      <c r="A477" s="189" t="s">
        <v>652</v>
      </c>
      <c r="B477" s="190"/>
      <c r="C477" s="190"/>
      <c r="D477" s="190"/>
      <c r="E477" s="190"/>
      <c r="F477" s="190"/>
      <c r="G477" s="190"/>
      <c r="H477" s="190"/>
      <c r="I477" s="10"/>
    </row>
    <row r="478" spans="1:9" x14ac:dyDescent="0.4">
      <c r="A478" s="81" t="s">
        <v>91</v>
      </c>
      <c r="B478" s="90" t="s">
        <v>92</v>
      </c>
      <c r="C478" s="91" t="s">
        <v>59</v>
      </c>
      <c r="D478" s="91" t="s">
        <v>60</v>
      </c>
      <c r="E478" s="91" t="s">
        <v>61</v>
      </c>
      <c r="F478" s="91" t="s">
        <v>62</v>
      </c>
      <c r="G478" s="91" t="s">
        <v>63</v>
      </c>
      <c r="H478" s="92" t="s">
        <v>93</v>
      </c>
      <c r="I478" s="10"/>
    </row>
    <row r="479" spans="1:9" x14ac:dyDescent="0.4">
      <c r="A479" s="43" t="s">
        <v>94</v>
      </c>
      <c r="B479" s="4" t="s">
        <v>95</v>
      </c>
      <c r="C479" s="32">
        <f>C444</f>
        <v>0</v>
      </c>
      <c r="D479" s="32">
        <f>D444</f>
        <v>0</v>
      </c>
      <c r="E479" s="32">
        <f>E444</f>
        <v>0</v>
      </c>
      <c r="F479" s="32">
        <f t="shared" ref="F479:G479" si="111">F444</f>
        <v>0</v>
      </c>
      <c r="G479" s="32">
        <f t="shared" si="111"/>
        <v>0</v>
      </c>
      <c r="H479" s="93">
        <f>SUM(C479:G479)</f>
        <v>0</v>
      </c>
      <c r="I479" s="10"/>
    </row>
    <row r="480" spans="1:9" x14ac:dyDescent="0.4">
      <c r="A480" s="44" t="s">
        <v>96</v>
      </c>
      <c r="B480" s="4" t="s">
        <v>97</v>
      </c>
      <c r="C480" s="146"/>
      <c r="D480" s="146"/>
      <c r="E480" s="146"/>
      <c r="F480" s="146"/>
      <c r="G480" s="146"/>
      <c r="H480" s="94">
        <f>SUM(C480:G480)</f>
        <v>0</v>
      </c>
      <c r="I480" s="10"/>
    </row>
    <row r="481" spans="1:9" x14ac:dyDescent="0.4">
      <c r="A481" s="44" t="s">
        <v>96</v>
      </c>
      <c r="B481" s="4" t="s">
        <v>98</v>
      </c>
      <c r="C481" s="146"/>
      <c r="D481" s="146"/>
      <c r="E481" s="146"/>
      <c r="F481" s="146"/>
      <c r="G481" s="146"/>
      <c r="H481" s="94">
        <f t="shared" ref="H481:H483" si="112">SUM(C481:G481)</f>
        <v>0</v>
      </c>
      <c r="I481" s="10"/>
    </row>
    <row r="482" spans="1:9" x14ac:dyDescent="0.4">
      <c r="A482" s="44" t="s">
        <v>99</v>
      </c>
      <c r="B482" s="4" t="s">
        <v>97</v>
      </c>
      <c r="C482" s="146"/>
      <c r="D482" s="146"/>
      <c r="E482" s="146"/>
      <c r="F482" s="146"/>
      <c r="G482" s="146"/>
      <c r="H482" s="94">
        <f t="shared" si="112"/>
        <v>0</v>
      </c>
      <c r="I482" s="10"/>
    </row>
    <row r="483" spans="1:9" x14ac:dyDescent="0.4">
      <c r="A483" s="44" t="s">
        <v>99</v>
      </c>
      <c r="B483" s="4" t="s">
        <v>98</v>
      </c>
      <c r="C483" s="146"/>
      <c r="D483" s="146"/>
      <c r="E483" s="146"/>
      <c r="F483" s="146"/>
      <c r="G483" s="146"/>
      <c r="H483" s="94">
        <f t="shared" si="112"/>
        <v>0</v>
      </c>
      <c r="I483" s="10"/>
    </row>
    <row r="484" spans="1:9" x14ac:dyDescent="0.4">
      <c r="A484" s="43" t="s">
        <v>100</v>
      </c>
      <c r="B484" s="4" t="s">
        <v>95</v>
      </c>
      <c r="C484" s="32">
        <f>SUM(C479:C483)</f>
        <v>0</v>
      </c>
      <c r="D484" s="32">
        <f>SUM(D479:D483)</f>
        <v>0</v>
      </c>
      <c r="E484" s="32">
        <f>SUM(E479:E483)</f>
        <v>0</v>
      </c>
      <c r="F484" s="32">
        <f t="shared" ref="F484" si="113">SUM(F479:F483)</f>
        <v>0</v>
      </c>
      <c r="G484" s="32">
        <f t="shared" ref="G484" si="114">SUM(G479:G483)</f>
        <v>0</v>
      </c>
      <c r="H484" s="118">
        <f>IF(SUM(C484:G484)&gt;H443,"COFINANCE",SUM(C484:G484))</f>
        <v>0</v>
      </c>
      <c r="I484" s="10"/>
    </row>
    <row r="485" spans="1:9" ht="15" thickBot="1" x14ac:dyDescent="0.45">
      <c r="A485" s="95" t="s">
        <v>101</v>
      </c>
      <c r="B485" s="96">
        <f>IF(H484=0,0,H479/B463)</f>
        <v>0</v>
      </c>
      <c r="C485" s="97" t="s">
        <v>95</v>
      </c>
      <c r="D485" s="97" t="s">
        <v>95</v>
      </c>
      <c r="E485" s="97" t="s">
        <v>95</v>
      </c>
      <c r="F485" s="97"/>
      <c r="G485" s="97"/>
      <c r="H485" s="98" t="s">
        <v>95</v>
      </c>
      <c r="I485" s="10"/>
    </row>
    <row r="486" spans="1:9" ht="15" thickBot="1" x14ac:dyDescent="0.45">
      <c r="A486" s="46"/>
      <c r="B486" s="37"/>
      <c r="C486" s="37"/>
      <c r="D486" s="37"/>
      <c r="E486" s="37"/>
      <c r="F486" s="37"/>
      <c r="G486" s="37"/>
      <c r="H486" s="37"/>
      <c r="I486" s="11"/>
    </row>
    <row r="487" spans="1:9" ht="18.45" x14ac:dyDescent="0.5">
      <c r="A487" s="40" t="s">
        <v>123</v>
      </c>
      <c r="B487" s="34"/>
      <c r="C487" s="34"/>
      <c r="D487" s="34"/>
      <c r="E487" s="34"/>
      <c r="F487" s="34"/>
      <c r="G487" s="34"/>
      <c r="H487" s="34"/>
      <c r="I487" s="84"/>
    </row>
    <row r="488" spans="1:9" ht="15.9" x14ac:dyDescent="0.45">
      <c r="A488" s="69"/>
      <c r="B488" s="85"/>
      <c r="C488" s="85"/>
      <c r="D488" s="85"/>
      <c r="E488" s="85"/>
      <c r="F488" s="85"/>
      <c r="G488" s="85"/>
      <c r="I488" s="10"/>
    </row>
    <row r="489" spans="1:9" ht="15.9" x14ac:dyDescent="0.45">
      <c r="A489" s="70" t="s">
        <v>56</v>
      </c>
      <c r="B489" s="86"/>
      <c r="C489" s="85"/>
      <c r="D489" s="85"/>
      <c r="E489" s="85"/>
      <c r="F489" s="85"/>
      <c r="G489" s="85"/>
      <c r="I489" s="10"/>
    </row>
    <row r="490" spans="1:9" ht="15.9" x14ac:dyDescent="0.45">
      <c r="A490" s="54"/>
      <c r="I490" s="10"/>
    </row>
    <row r="491" spans="1:9" ht="14.7" customHeight="1" thickBot="1" x14ac:dyDescent="0.45">
      <c r="A491" s="191" t="s">
        <v>651</v>
      </c>
      <c r="B491" s="192"/>
      <c r="C491" s="192"/>
      <c r="D491" s="192"/>
      <c r="E491" s="192"/>
      <c r="F491" s="192"/>
      <c r="G491" s="192"/>
      <c r="H491" s="192"/>
      <c r="I491" s="10"/>
    </row>
    <row r="492" spans="1:9" x14ac:dyDescent="0.4">
      <c r="A492" s="193" t="s">
        <v>58</v>
      </c>
      <c r="B492" s="194"/>
      <c r="C492" s="113" t="s">
        <v>59</v>
      </c>
      <c r="D492" s="113" t="s">
        <v>60</v>
      </c>
      <c r="E492" s="113" t="s">
        <v>61</v>
      </c>
      <c r="F492" s="113" t="s">
        <v>62</v>
      </c>
      <c r="G492" s="113" t="s">
        <v>63</v>
      </c>
      <c r="H492" s="114" t="s">
        <v>649</v>
      </c>
      <c r="I492" s="10"/>
    </row>
    <row r="493" spans="1:9" x14ac:dyDescent="0.4">
      <c r="A493" s="195" t="s">
        <v>65</v>
      </c>
      <c r="B493" s="196"/>
      <c r="C493" s="146"/>
      <c r="D493" s="146"/>
      <c r="E493" s="146"/>
      <c r="F493" s="146"/>
      <c r="G493" s="146"/>
      <c r="H493" s="93">
        <f t="shared" ref="H493:H498" si="115">SUM(C493:G493)</f>
        <v>0</v>
      </c>
      <c r="I493" s="10"/>
    </row>
    <row r="494" spans="1:9" ht="14.7" customHeight="1" x14ac:dyDescent="0.4">
      <c r="A494" s="197" t="s">
        <v>66</v>
      </c>
      <c r="B494" s="198"/>
      <c r="C494" s="146"/>
      <c r="D494" s="146"/>
      <c r="E494" s="146"/>
      <c r="F494" s="146"/>
      <c r="G494" s="146"/>
      <c r="H494" s="93">
        <f t="shared" si="115"/>
        <v>0</v>
      </c>
      <c r="I494" s="10"/>
    </row>
    <row r="495" spans="1:9" x14ac:dyDescent="0.4">
      <c r="A495" s="195" t="s">
        <v>67</v>
      </c>
      <c r="B495" s="196"/>
      <c r="C495" s="146"/>
      <c r="D495" s="146"/>
      <c r="E495" s="146"/>
      <c r="F495" s="146"/>
      <c r="G495" s="146"/>
      <c r="H495" s="93">
        <f t="shared" si="115"/>
        <v>0</v>
      </c>
      <c r="I495" s="10"/>
    </row>
    <row r="496" spans="1:9" x14ac:dyDescent="0.4">
      <c r="A496" s="195" t="s">
        <v>68</v>
      </c>
      <c r="B496" s="196"/>
      <c r="C496" s="146"/>
      <c r="D496" s="146"/>
      <c r="E496" s="146"/>
      <c r="F496" s="146"/>
      <c r="G496" s="146"/>
      <c r="H496" s="93">
        <f t="shared" si="115"/>
        <v>0</v>
      </c>
      <c r="I496" s="10"/>
    </row>
    <row r="497" spans="1:9" x14ac:dyDescent="0.4">
      <c r="A497" s="199" t="s">
        <v>69</v>
      </c>
      <c r="B497" s="200"/>
      <c r="C497" s="32">
        <f>SUM(C493:C496)</f>
        <v>0</v>
      </c>
      <c r="D497" s="32">
        <f>SUM(D493:D496)</f>
        <v>0</v>
      </c>
      <c r="E497" s="32">
        <f>SUM(E493:E496)</f>
        <v>0</v>
      </c>
      <c r="F497" s="32">
        <f>SUM(F493:F496)</f>
        <v>0</v>
      </c>
      <c r="G497" s="32">
        <f>SUM(G493:G496)</f>
        <v>0</v>
      </c>
      <c r="H497" s="115">
        <f t="shared" si="115"/>
        <v>0</v>
      </c>
      <c r="I497" s="10"/>
    </row>
    <row r="498" spans="1:9" ht="15" thickBot="1" x14ac:dyDescent="0.45">
      <c r="A498" s="201" t="s">
        <v>70</v>
      </c>
      <c r="B498" s="202"/>
      <c r="C498" s="116">
        <f>C497*SUM($B528:$E528)</f>
        <v>0</v>
      </c>
      <c r="D498" s="116">
        <f t="shared" ref="D498" si="116">D497*SUM($B528:$E528)</f>
        <v>0</v>
      </c>
      <c r="E498" s="116">
        <f t="shared" ref="E498" si="117">E497*SUM($B528:$E528)</f>
        <v>0</v>
      </c>
      <c r="F498" s="116">
        <f t="shared" ref="F498" si="118">F497*SUM($B528:$E528)</f>
        <v>0</v>
      </c>
      <c r="G498" s="116">
        <f t="shared" ref="G498" si="119">G497*SUM($B528:$E528)</f>
        <v>0</v>
      </c>
      <c r="H498" s="117">
        <f t="shared" si="115"/>
        <v>0</v>
      </c>
      <c r="I498" s="10"/>
    </row>
    <row r="499" spans="1:9" x14ac:dyDescent="0.4">
      <c r="A499" s="12"/>
      <c r="B499" s="2"/>
      <c r="C499" s="87"/>
      <c r="D499" s="87"/>
      <c r="E499" s="87"/>
      <c r="F499" s="87"/>
      <c r="G499" s="87"/>
      <c r="H499" s="87"/>
      <c r="I499" s="10"/>
    </row>
    <row r="500" spans="1:9" x14ac:dyDescent="0.4">
      <c r="A500" s="12"/>
      <c r="I500" s="10"/>
    </row>
    <row r="501" spans="1:9" ht="15" thickBot="1" x14ac:dyDescent="0.45">
      <c r="A501" s="65" t="s">
        <v>71</v>
      </c>
      <c r="B501" s="88"/>
      <c r="C501" s="88"/>
      <c r="D501" s="88"/>
      <c r="E501" s="88"/>
      <c r="I501" s="10"/>
    </row>
    <row r="502" spans="1:9" ht="29.15" customHeight="1" x14ac:dyDescent="0.4">
      <c r="A502" s="107" t="s">
        <v>72</v>
      </c>
      <c r="B502" s="108" t="s">
        <v>73</v>
      </c>
      <c r="C502" s="108" t="s">
        <v>74</v>
      </c>
      <c r="D502" s="108" t="s">
        <v>75</v>
      </c>
      <c r="E502" s="109" t="s">
        <v>76</v>
      </c>
      <c r="F502" s="203" t="s">
        <v>77</v>
      </c>
      <c r="G502" s="204"/>
      <c r="H502" s="205"/>
      <c r="I502" s="10"/>
    </row>
    <row r="503" spans="1:9" x14ac:dyDescent="0.4">
      <c r="A503" s="66" t="s">
        <v>78</v>
      </c>
      <c r="B503" s="67">
        <v>1</v>
      </c>
      <c r="C503" s="67">
        <v>1</v>
      </c>
      <c r="D503" s="67">
        <v>1</v>
      </c>
      <c r="E503" s="71">
        <v>1</v>
      </c>
      <c r="F503" s="206" t="s">
        <v>79</v>
      </c>
      <c r="G503" s="207"/>
      <c r="H503" s="208"/>
      <c r="I503" s="10"/>
    </row>
    <row r="504" spans="1:9" ht="29.15" x14ac:dyDescent="0.4">
      <c r="A504" s="66" t="s">
        <v>80</v>
      </c>
      <c r="B504" s="67">
        <v>1</v>
      </c>
      <c r="C504" s="67">
        <v>0.7</v>
      </c>
      <c r="D504" s="67">
        <v>0.6</v>
      </c>
      <c r="E504" s="71">
        <v>0.5</v>
      </c>
      <c r="F504" s="72" t="s">
        <v>73</v>
      </c>
      <c r="G504" s="68" t="str">
        <f>IF(H504=TRUE,"ANO","NE")</f>
        <v>NE</v>
      </c>
      <c r="H504" s="147" t="b">
        <v>0</v>
      </c>
      <c r="I504" s="10"/>
    </row>
    <row r="505" spans="1:9" x14ac:dyDescent="0.4">
      <c r="A505" s="66" t="s">
        <v>81</v>
      </c>
      <c r="B505" s="67">
        <v>1</v>
      </c>
      <c r="C505" s="67">
        <v>0.8</v>
      </c>
      <c r="D505" s="67">
        <v>0.75</v>
      </c>
      <c r="E505" s="71">
        <v>0.65</v>
      </c>
      <c r="F505" s="72" t="s">
        <v>74</v>
      </c>
      <c r="G505" s="68" t="str">
        <f>IF(H505=TRUE,"ANO","NE")</f>
        <v>NE</v>
      </c>
      <c r="H505" s="147" t="b">
        <v>0</v>
      </c>
      <c r="I505" s="10"/>
    </row>
    <row r="506" spans="1:9" ht="29.15" x14ac:dyDescent="0.4">
      <c r="A506" s="66" t="s">
        <v>82</v>
      </c>
      <c r="B506" s="67">
        <v>1</v>
      </c>
      <c r="C506" s="67">
        <v>0.45</v>
      </c>
      <c r="D506" s="67">
        <v>0.35</v>
      </c>
      <c r="E506" s="71">
        <v>0.25</v>
      </c>
      <c r="F506" s="72" t="s">
        <v>75</v>
      </c>
      <c r="G506" s="68" t="str">
        <f>IF(H506=TRUE,"ANO","NE")</f>
        <v>NE</v>
      </c>
      <c r="H506" s="147" t="b">
        <v>0</v>
      </c>
      <c r="I506" s="10"/>
    </row>
    <row r="507" spans="1:9" ht="15" thickBot="1" x14ac:dyDescent="0.45">
      <c r="A507" s="110" t="s">
        <v>83</v>
      </c>
      <c r="B507" s="111">
        <v>1</v>
      </c>
      <c r="C507" s="111">
        <v>0.6</v>
      </c>
      <c r="D507" s="111">
        <v>0.5</v>
      </c>
      <c r="E507" s="112">
        <v>0.4</v>
      </c>
      <c r="F507" s="73" t="s">
        <v>76</v>
      </c>
      <c r="G507" s="74" t="str">
        <f>IF(H507=TRUE,"ANO","NE")</f>
        <v>NE</v>
      </c>
      <c r="H507" s="148" t="b">
        <v>0</v>
      </c>
      <c r="I507" s="10"/>
    </row>
    <row r="508" spans="1:9" ht="42.65" customHeight="1" thickBot="1" x14ac:dyDescent="0.45">
      <c r="A508" s="14"/>
      <c r="B508" s="31"/>
      <c r="C508" s="31"/>
      <c r="D508" s="31"/>
      <c r="E508" s="31"/>
      <c r="F508" s="209" t="s">
        <v>84</v>
      </c>
      <c r="G508" s="210"/>
      <c r="H508" s="126">
        <f>IF(H497&gt;0,COUNTIF(G503:G507,"ANO")=1,0)</f>
        <v>0</v>
      </c>
      <c r="I508" s="10"/>
    </row>
    <row r="509" spans="1:9" x14ac:dyDescent="0.4">
      <c r="A509" s="14"/>
      <c r="B509" s="31"/>
      <c r="C509" s="31"/>
      <c r="D509" s="31"/>
      <c r="E509" s="31"/>
      <c r="F509" s="31"/>
      <c r="G509" s="31"/>
      <c r="I509" s="10"/>
    </row>
    <row r="510" spans="1:9" x14ac:dyDescent="0.4">
      <c r="A510" s="189" t="s">
        <v>114</v>
      </c>
      <c r="B510" s="190"/>
      <c r="C510" s="190"/>
      <c r="D510" s="190"/>
      <c r="E510" s="190"/>
      <c r="F510" s="190"/>
      <c r="G510" s="190"/>
      <c r="H510" s="190"/>
      <c r="I510" s="10"/>
    </row>
    <row r="511" spans="1:9" ht="29.15" x14ac:dyDescent="0.4">
      <c r="A511" s="45" t="s">
        <v>86</v>
      </c>
      <c r="B511" s="39" t="s">
        <v>649</v>
      </c>
      <c r="I511" s="10"/>
    </row>
    <row r="512" spans="1:9" x14ac:dyDescent="0.4">
      <c r="A512" s="17" t="s">
        <v>78</v>
      </c>
      <c r="B512" s="149"/>
      <c r="I512" s="10"/>
    </row>
    <row r="513" spans="1:9" x14ac:dyDescent="0.4">
      <c r="A513" s="17" t="s">
        <v>80</v>
      </c>
      <c r="B513" s="149"/>
      <c r="I513" s="10"/>
    </row>
    <row r="514" spans="1:9" x14ac:dyDescent="0.4">
      <c r="A514" s="17" t="s">
        <v>81</v>
      </c>
      <c r="B514" s="149"/>
      <c r="I514" s="10"/>
    </row>
    <row r="515" spans="1:9" x14ac:dyDescent="0.4">
      <c r="A515" s="17" t="s">
        <v>82</v>
      </c>
      <c r="B515" s="149"/>
      <c r="I515" s="10"/>
    </row>
    <row r="516" spans="1:9" x14ac:dyDescent="0.4">
      <c r="A516" s="17" t="s">
        <v>83</v>
      </c>
      <c r="B516" s="149"/>
      <c r="I516" s="10"/>
    </row>
    <row r="517" spans="1:9" x14ac:dyDescent="0.4">
      <c r="A517" s="18" t="s">
        <v>87</v>
      </c>
      <c r="B517" s="55">
        <f>IF(SUM(B512:B516)=H497,H497,"nerovná se, opravte")</f>
        <v>0</v>
      </c>
      <c r="I517" s="10"/>
    </row>
    <row r="518" spans="1:9" x14ac:dyDescent="0.4">
      <c r="A518" s="75"/>
      <c r="B518" s="77"/>
      <c r="I518" s="10"/>
    </row>
    <row r="519" spans="1:9" x14ac:dyDescent="0.4">
      <c r="A519" s="14"/>
      <c r="B519" s="76"/>
      <c r="C519" s="76"/>
      <c r="D519" s="76"/>
      <c r="E519" s="76"/>
      <c r="F519" s="76"/>
      <c r="G519" s="76"/>
      <c r="H519" s="89"/>
      <c r="I519" s="10"/>
    </row>
    <row r="520" spans="1:9" ht="14.7" customHeight="1" thickBot="1" x14ac:dyDescent="0.45">
      <c r="A520" s="211" t="s">
        <v>88</v>
      </c>
      <c r="B520" s="212"/>
      <c r="C520" s="212"/>
      <c r="D520" s="212"/>
      <c r="E520" s="212"/>
      <c r="F520" s="212"/>
      <c r="G520" s="212"/>
      <c r="H520" s="212"/>
      <c r="I520" s="10"/>
    </row>
    <row r="521" spans="1:9" ht="29.15" x14ac:dyDescent="0.4">
      <c r="A521" s="99" t="s">
        <v>72</v>
      </c>
      <c r="B521" s="100" t="s">
        <v>73</v>
      </c>
      <c r="C521" s="100" t="s">
        <v>74</v>
      </c>
      <c r="D521" s="100" t="s">
        <v>75</v>
      </c>
      <c r="E521" s="100" t="s">
        <v>76</v>
      </c>
      <c r="F521" s="100"/>
      <c r="G521" s="100"/>
      <c r="H521" s="101"/>
      <c r="I521" s="10"/>
    </row>
    <row r="522" spans="1:9" x14ac:dyDescent="0.4">
      <c r="A522" s="17" t="s">
        <v>78</v>
      </c>
      <c r="B522" s="3">
        <f>IF($H$504=TRUE,B512*B503,0)</f>
        <v>0</v>
      </c>
      <c r="C522" s="3">
        <f>IF($H$505=TRUE,$B512*C503,0)</f>
        <v>0</v>
      </c>
      <c r="D522" s="3">
        <f>IF($H$506=TRUE,$B512*D503,0)</f>
        <v>0</v>
      </c>
      <c r="E522" s="3">
        <f>IF($H$507=TRUE,$B512*E503,0)</f>
        <v>0</v>
      </c>
      <c r="F522" s="3"/>
      <c r="G522" s="3"/>
      <c r="H522" s="102"/>
      <c r="I522" s="10"/>
    </row>
    <row r="523" spans="1:9" x14ac:dyDescent="0.4">
      <c r="A523" s="17" t="s">
        <v>80</v>
      </c>
      <c r="B523" s="3">
        <f t="shared" ref="B523:B526" si="120">IF($H$504=TRUE,B513*B504,0)</f>
        <v>0</v>
      </c>
      <c r="C523" s="3">
        <f t="shared" ref="C523:C526" si="121">IF($H$505=TRUE,$B513*C504,0)</f>
        <v>0</v>
      </c>
      <c r="D523" s="3">
        <f t="shared" ref="D523:D526" si="122">IF($H$506=TRUE,$B513*D504,0)</f>
        <v>0</v>
      </c>
      <c r="E523" s="3">
        <f t="shared" ref="E523:E526" si="123">IF($H$507=TRUE,$B513*E504,0)</f>
        <v>0</v>
      </c>
      <c r="F523" s="3"/>
      <c r="G523" s="3"/>
      <c r="H523" s="102"/>
      <c r="I523" s="10"/>
    </row>
    <row r="524" spans="1:9" x14ac:dyDescent="0.4">
      <c r="A524" s="17" t="s">
        <v>81</v>
      </c>
      <c r="B524" s="3">
        <f t="shared" si="120"/>
        <v>0</v>
      </c>
      <c r="C524" s="3">
        <f t="shared" si="121"/>
        <v>0</v>
      </c>
      <c r="D524" s="3">
        <f t="shared" si="122"/>
        <v>0</v>
      </c>
      <c r="E524" s="3">
        <f t="shared" si="123"/>
        <v>0</v>
      </c>
      <c r="F524" s="3"/>
      <c r="G524" s="3"/>
      <c r="H524" s="102"/>
      <c r="I524" s="10"/>
    </row>
    <row r="525" spans="1:9" x14ac:dyDescent="0.4">
      <c r="A525" s="17" t="s">
        <v>82</v>
      </c>
      <c r="B525" s="3">
        <f t="shared" si="120"/>
        <v>0</v>
      </c>
      <c r="C525" s="3">
        <f t="shared" si="121"/>
        <v>0</v>
      </c>
      <c r="D525" s="3">
        <f t="shared" si="122"/>
        <v>0</v>
      </c>
      <c r="E525" s="3">
        <f t="shared" si="123"/>
        <v>0</v>
      </c>
      <c r="F525" s="3"/>
      <c r="G525" s="3"/>
      <c r="H525" s="102"/>
      <c r="I525" s="10"/>
    </row>
    <row r="526" spans="1:9" x14ac:dyDescent="0.4">
      <c r="A526" s="17" t="s">
        <v>83</v>
      </c>
      <c r="B526" s="3">
        <f t="shared" si="120"/>
        <v>0</v>
      </c>
      <c r="C526" s="3">
        <f t="shared" si="121"/>
        <v>0</v>
      </c>
      <c r="D526" s="3">
        <f t="shared" si="122"/>
        <v>0</v>
      </c>
      <c r="E526" s="3">
        <f t="shared" si="123"/>
        <v>0</v>
      </c>
      <c r="F526" s="3"/>
      <c r="G526" s="3"/>
      <c r="H526" s="102"/>
      <c r="I526" s="10"/>
    </row>
    <row r="527" spans="1:9" x14ac:dyDescent="0.4">
      <c r="A527" s="18" t="s">
        <v>89</v>
      </c>
      <c r="B527" s="6">
        <f>SUM(B522:B526)</f>
        <v>0</v>
      </c>
      <c r="C527" s="6">
        <f>SUM(C522:C526)</f>
        <v>0</v>
      </c>
      <c r="D527" s="6">
        <f>SUM(D522:D526)</f>
        <v>0</v>
      </c>
      <c r="E527" s="6">
        <f>SUM(E522:E526)</f>
        <v>0</v>
      </c>
      <c r="F527" s="6"/>
      <c r="G527" s="6"/>
      <c r="H527" s="103"/>
      <c r="I527" s="10"/>
    </row>
    <row r="528" spans="1:9" ht="15" thickBot="1" x14ac:dyDescent="0.45">
      <c r="A528" s="104" t="s">
        <v>90</v>
      </c>
      <c r="B528" s="105">
        <f>IF(B517=0,0,B527/B517*1)</f>
        <v>0</v>
      </c>
      <c r="C528" s="105">
        <f>IF(B517=0,0,C527/B517*1)</f>
        <v>0</v>
      </c>
      <c r="D528" s="105">
        <f>IF(B517=0,0,D527/B517*1)</f>
        <v>0</v>
      </c>
      <c r="E528" s="105">
        <f>IF(B517=0,0,E527/B517*1)</f>
        <v>0</v>
      </c>
      <c r="F528" s="105"/>
      <c r="G528" s="105"/>
      <c r="H528" s="106"/>
      <c r="I528" s="10"/>
    </row>
    <row r="529" spans="1:9" x14ac:dyDescent="0.4">
      <c r="A529" s="35"/>
      <c r="B529" s="76"/>
      <c r="C529" s="76"/>
      <c r="D529" s="76"/>
      <c r="E529" s="76"/>
      <c r="F529" s="76"/>
      <c r="G529" s="76"/>
      <c r="H529" s="76"/>
      <c r="I529" s="10"/>
    </row>
    <row r="530" spans="1:9" x14ac:dyDescent="0.4">
      <c r="A530" s="14"/>
      <c r="B530" s="76"/>
      <c r="C530" s="76"/>
      <c r="D530" s="76"/>
      <c r="E530" s="76"/>
      <c r="F530" s="76"/>
      <c r="G530" s="76"/>
      <c r="H530" s="76"/>
      <c r="I530" s="10"/>
    </row>
    <row r="531" spans="1:9" ht="14.7" customHeight="1" thickBot="1" x14ac:dyDescent="0.45">
      <c r="A531" s="189" t="s">
        <v>652</v>
      </c>
      <c r="B531" s="190"/>
      <c r="C531" s="190"/>
      <c r="D531" s="190"/>
      <c r="E531" s="190"/>
      <c r="F531" s="190"/>
      <c r="G531" s="190"/>
      <c r="H531" s="190"/>
      <c r="I531" s="10"/>
    </row>
    <row r="532" spans="1:9" x14ac:dyDescent="0.4">
      <c r="A532" s="81" t="s">
        <v>91</v>
      </c>
      <c r="B532" s="90" t="s">
        <v>92</v>
      </c>
      <c r="C532" s="91" t="s">
        <v>59</v>
      </c>
      <c r="D532" s="91" t="s">
        <v>60</v>
      </c>
      <c r="E532" s="91" t="s">
        <v>61</v>
      </c>
      <c r="F532" s="91" t="s">
        <v>62</v>
      </c>
      <c r="G532" s="91" t="s">
        <v>63</v>
      </c>
      <c r="H532" s="92" t="s">
        <v>93</v>
      </c>
      <c r="I532" s="10"/>
    </row>
    <row r="533" spans="1:9" x14ac:dyDescent="0.4">
      <c r="A533" s="43" t="s">
        <v>94</v>
      </c>
      <c r="B533" s="4" t="s">
        <v>95</v>
      </c>
      <c r="C533" s="32">
        <f>C498</f>
        <v>0</v>
      </c>
      <c r="D533" s="32">
        <f>D498</f>
        <v>0</v>
      </c>
      <c r="E533" s="32">
        <f>E498</f>
        <v>0</v>
      </c>
      <c r="F533" s="32">
        <f t="shared" ref="F533:G533" si="124">F498</f>
        <v>0</v>
      </c>
      <c r="G533" s="32">
        <f t="shared" si="124"/>
        <v>0</v>
      </c>
      <c r="H533" s="93">
        <f>SUM(C533:G533)</f>
        <v>0</v>
      </c>
      <c r="I533" s="10"/>
    </row>
    <row r="534" spans="1:9" x14ac:dyDescent="0.4">
      <c r="A534" s="44" t="s">
        <v>96</v>
      </c>
      <c r="B534" s="4" t="s">
        <v>97</v>
      </c>
      <c r="C534" s="146"/>
      <c r="D534" s="146"/>
      <c r="E534" s="146"/>
      <c r="F534" s="146"/>
      <c r="G534" s="146"/>
      <c r="H534" s="94">
        <f>SUM(C534:G534)</f>
        <v>0</v>
      </c>
      <c r="I534" s="10"/>
    </row>
    <row r="535" spans="1:9" x14ac:dyDescent="0.4">
      <c r="A535" s="44" t="s">
        <v>96</v>
      </c>
      <c r="B535" s="4" t="s">
        <v>98</v>
      </c>
      <c r="C535" s="146"/>
      <c r="D535" s="146"/>
      <c r="E535" s="146"/>
      <c r="F535" s="146"/>
      <c r="G535" s="146"/>
      <c r="H535" s="94">
        <f t="shared" ref="H535:H537" si="125">SUM(C535:G535)</f>
        <v>0</v>
      </c>
      <c r="I535" s="10"/>
    </row>
    <row r="536" spans="1:9" x14ac:dyDescent="0.4">
      <c r="A536" s="44" t="s">
        <v>99</v>
      </c>
      <c r="B536" s="4" t="s">
        <v>97</v>
      </c>
      <c r="C536" s="146"/>
      <c r="D536" s="146"/>
      <c r="E536" s="146"/>
      <c r="F536" s="146"/>
      <c r="G536" s="146"/>
      <c r="H536" s="94">
        <f t="shared" si="125"/>
        <v>0</v>
      </c>
      <c r="I536" s="10"/>
    </row>
    <row r="537" spans="1:9" x14ac:dyDescent="0.4">
      <c r="A537" s="44" t="s">
        <v>99</v>
      </c>
      <c r="B537" s="4" t="s">
        <v>98</v>
      </c>
      <c r="C537" s="146"/>
      <c r="D537" s="146"/>
      <c r="E537" s="146"/>
      <c r="F537" s="146"/>
      <c r="G537" s="146"/>
      <c r="H537" s="94">
        <f t="shared" si="125"/>
        <v>0</v>
      </c>
      <c r="I537" s="10"/>
    </row>
    <row r="538" spans="1:9" x14ac:dyDescent="0.4">
      <c r="A538" s="43" t="s">
        <v>100</v>
      </c>
      <c r="B538" s="4" t="s">
        <v>95</v>
      </c>
      <c r="C538" s="32">
        <f>SUM(C533:C537)</f>
        <v>0</v>
      </c>
      <c r="D538" s="32">
        <f>SUM(D533:D537)</f>
        <v>0</v>
      </c>
      <c r="E538" s="32">
        <f>SUM(E533:E537)</f>
        <v>0</v>
      </c>
      <c r="F538" s="32">
        <f t="shared" ref="F538" si="126">SUM(F533:F537)</f>
        <v>0</v>
      </c>
      <c r="G538" s="32">
        <f t="shared" ref="G538" si="127">SUM(G533:G537)</f>
        <v>0</v>
      </c>
      <c r="H538" s="118">
        <f>IF(SUM(C538:G538)&gt;H497,"COFINANCE",SUM(C538:G538))</f>
        <v>0</v>
      </c>
      <c r="I538" s="10"/>
    </row>
    <row r="539" spans="1:9" ht="15" thickBot="1" x14ac:dyDescent="0.45">
      <c r="A539" s="95" t="s">
        <v>101</v>
      </c>
      <c r="B539" s="96">
        <f>IF(H538=0,0,H533/B517)</f>
        <v>0</v>
      </c>
      <c r="C539" s="97" t="s">
        <v>95</v>
      </c>
      <c r="D539" s="97" t="s">
        <v>95</v>
      </c>
      <c r="E539" s="97" t="s">
        <v>95</v>
      </c>
      <c r="F539" s="97"/>
      <c r="G539" s="97"/>
      <c r="H539" s="98" t="s">
        <v>95</v>
      </c>
      <c r="I539" s="10"/>
    </row>
    <row r="540" spans="1:9" ht="15" thickBot="1" x14ac:dyDescent="0.45">
      <c r="A540" s="46"/>
      <c r="B540" s="37"/>
      <c r="C540" s="37"/>
      <c r="D540" s="37"/>
      <c r="E540" s="37"/>
      <c r="F540" s="37"/>
      <c r="G540" s="37"/>
      <c r="H540" s="37"/>
      <c r="I540" s="11"/>
    </row>
    <row r="541" spans="1:9" ht="18.45" x14ac:dyDescent="0.5">
      <c r="A541" s="40" t="s">
        <v>124</v>
      </c>
      <c r="B541" s="34"/>
      <c r="C541" s="34"/>
      <c r="D541" s="34"/>
      <c r="E541" s="34"/>
      <c r="F541" s="34"/>
      <c r="G541" s="34"/>
      <c r="H541" s="34"/>
      <c r="I541" s="84"/>
    </row>
    <row r="542" spans="1:9" ht="15.9" x14ac:dyDescent="0.45">
      <c r="A542" s="69"/>
      <c r="B542" s="85"/>
      <c r="C542" s="85"/>
      <c r="D542" s="85"/>
      <c r="E542" s="85"/>
      <c r="F542" s="85"/>
      <c r="G542" s="85"/>
      <c r="I542" s="10"/>
    </row>
    <row r="543" spans="1:9" ht="15.9" x14ac:dyDescent="0.45">
      <c r="A543" s="70" t="s">
        <v>56</v>
      </c>
      <c r="B543" s="86"/>
      <c r="C543" s="85"/>
      <c r="D543" s="85"/>
      <c r="E543" s="85"/>
      <c r="F543" s="85"/>
      <c r="G543" s="85"/>
      <c r="I543" s="10"/>
    </row>
    <row r="544" spans="1:9" ht="15.9" x14ac:dyDescent="0.45">
      <c r="A544" s="54"/>
      <c r="I544" s="10"/>
    </row>
    <row r="545" spans="1:9" ht="14.7" customHeight="1" thickBot="1" x14ac:dyDescent="0.45">
      <c r="A545" s="191" t="s">
        <v>651</v>
      </c>
      <c r="B545" s="192"/>
      <c r="C545" s="192"/>
      <c r="D545" s="192"/>
      <c r="E545" s="192"/>
      <c r="F545" s="192"/>
      <c r="G545" s="192"/>
      <c r="H545" s="192"/>
      <c r="I545" s="10"/>
    </row>
    <row r="546" spans="1:9" x14ac:dyDescent="0.4">
      <c r="A546" s="193" t="s">
        <v>58</v>
      </c>
      <c r="B546" s="194"/>
      <c r="C546" s="113" t="s">
        <v>59</v>
      </c>
      <c r="D546" s="113" t="s">
        <v>60</v>
      </c>
      <c r="E546" s="113" t="s">
        <v>61</v>
      </c>
      <c r="F546" s="113" t="s">
        <v>62</v>
      </c>
      <c r="G546" s="113" t="s">
        <v>63</v>
      </c>
      <c r="H546" s="114" t="s">
        <v>649</v>
      </c>
      <c r="I546" s="10"/>
    </row>
    <row r="547" spans="1:9" x14ac:dyDescent="0.4">
      <c r="A547" s="195" t="s">
        <v>65</v>
      </c>
      <c r="B547" s="196"/>
      <c r="C547" s="146"/>
      <c r="D547" s="146"/>
      <c r="E547" s="146"/>
      <c r="F547" s="146"/>
      <c r="G547" s="146"/>
      <c r="H547" s="93">
        <f t="shared" ref="H547:H552" si="128">SUM(C547:G547)</f>
        <v>0</v>
      </c>
      <c r="I547" s="10"/>
    </row>
    <row r="548" spans="1:9" ht="14.7" customHeight="1" x14ac:dyDescent="0.4">
      <c r="A548" s="197" t="s">
        <v>66</v>
      </c>
      <c r="B548" s="198"/>
      <c r="C548" s="146"/>
      <c r="D548" s="146"/>
      <c r="E548" s="146"/>
      <c r="F548" s="146"/>
      <c r="G548" s="146"/>
      <c r="H548" s="93">
        <f t="shared" si="128"/>
        <v>0</v>
      </c>
      <c r="I548" s="10"/>
    </row>
    <row r="549" spans="1:9" x14ac:dyDescent="0.4">
      <c r="A549" s="195" t="s">
        <v>67</v>
      </c>
      <c r="B549" s="196"/>
      <c r="C549" s="146"/>
      <c r="D549" s="146"/>
      <c r="E549" s="146"/>
      <c r="F549" s="146"/>
      <c r="G549" s="146"/>
      <c r="H549" s="93">
        <f t="shared" si="128"/>
        <v>0</v>
      </c>
      <c r="I549" s="10"/>
    </row>
    <row r="550" spans="1:9" x14ac:dyDescent="0.4">
      <c r="A550" s="195" t="s">
        <v>68</v>
      </c>
      <c r="B550" s="196"/>
      <c r="C550" s="146"/>
      <c r="D550" s="146"/>
      <c r="E550" s="146"/>
      <c r="F550" s="146"/>
      <c r="G550" s="146"/>
      <c r="H550" s="93">
        <f t="shared" si="128"/>
        <v>0</v>
      </c>
      <c r="I550" s="10"/>
    </row>
    <row r="551" spans="1:9" x14ac:dyDescent="0.4">
      <c r="A551" s="199" t="s">
        <v>69</v>
      </c>
      <c r="B551" s="200"/>
      <c r="C551" s="32">
        <f>SUM(C547:C550)</f>
        <v>0</v>
      </c>
      <c r="D551" s="32">
        <f>SUM(D547:D550)</f>
        <v>0</v>
      </c>
      <c r="E551" s="32">
        <f>SUM(E547:E550)</f>
        <v>0</v>
      </c>
      <c r="F551" s="32">
        <f>SUM(F547:F550)</f>
        <v>0</v>
      </c>
      <c r="G551" s="32">
        <f>SUM(G547:G550)</f>
        <v>0</v>
      </c>
      <c r="H551" s="115">
        <f t="shared" si="128"/>
        <v>0</v>
      </c>
      <c r="I551" s="10"/>
    </row>
    <row r="552" spans="1:9" ht="15" thickBot="1" x14ac:dyDescent="0.45">
      <c r="A552" s="201" t="s">
        <v>70</v>
      </c>
      <c r="B552" s="202"/>
      <c r="C552" s="116">
        <f>C551*SUM($B582:$E582)</f>
        <v>0</v>
      </c>
      <c r="D552" s="116">
        <f t="shared" ref="D552" si="129">D551*SUM($B582:$E582)</f>
        <v>0</v>
      </c>
      <c r="E552" s="116">
        <f t="shared" ref="E552" si="130">E551*SUM($B582:$E582)</f>
        <v>0</v>
      </c>
      <c r="F552" s="116">
        <f t="shared" ref="F552" si="131">F551*SUM($B582:$E582)</f>
        <v>0</v>
      </c>
      <c r="G552" s="116">
        <f t="shared" ref="G552" si="132">G551*SUM($B582:$E582)</f>
        <v>0</v>
      </c>
      <c r="H552" s="117">
        <f t="shared" si="128"/>
        <v>0</v>
      </c>
      <c r="I552" s="10"/>
    </row>
    <row r="553" spans="1:9" x14ac:dyDescent="0.4">
      <c r="A553" s="12"/>
      <c r="B553" s="2"/>
      <c r="C553" s="87"/>
      <c r="D553" s="87"/>
      <c r="E553" s="87"/>
      <c r="F553" s="87"/>
      <c r="G553" s="87"/>
      <c r="H553" s="87"/>
      <c r="I553" s="10"/>
    </row>
    <row r="554" spans="1:9" x14ac:dyDescent="0.4">
      <c r="A554" s="12"/>
      <c r="I554" s="10"/>
    </row>
    <row r="555" spans="1:9" ht="15" thickBot="1" x14ac:dyDescent="0.45">
      <c r="A555" s="65" t="s">
        <v>71</v>
      </c>
      <c r="B555" s="88"/>
      <c r="C555" s="88"/>
      <c r="D555" s="88"/>
      <c r="E555" s="88"/>
      <c r="I555" s="10"/>
    </row>
    <row r="556" spans="1:9" ht="29.15" customHeight="1" x14ac:dyDescent="0.4">
      <c r="A556" s="107" t="s">
        <v>72</v>
      </c>
      <c r="B556" s="108" t="s">
        <v>73</v>
      </c>
      <c r="C556" s="108" t="s">
        <v>74</v>
      </c>
      <c r="D556" s="108" t="s">
        <v>75</v>
      </c>
      <c r="E556" s="109" t="s">
        <v>76</v>
      </c>
      <c r="F556" s="203" t="s">
        <v>77</v>
      </c>
      <c r="G556" s="204"/>
      <c r="H556" s="205"/>
      <c r="I556" s="10"/>
    </row>
    <row r="557" spans="1:9" ht="27.75" customHeight="1" x14ac:dyDescent="0.4">
      <c r="A557" s="66" t="s">
        <v>78</v>
      </c>
      <c r="B557" s="67">
        <v>1</v>
      </c>
      <c r="C557" s="67">
        <v>1</v>
      </c>
      <c r="D557" s="67">
        <v>1</v>
      </c>
      <c r="E557" s="71">
        <v>1</v>
      </c>
      <c r="F557" s="206" t="s">
        <v>79</v>
      </c>
      <c r="G557" s="207"/>
      <c r="H557" s="208"/>
      <c r="I557" s="10"/>
    </row>
    <row r="558" spans="1:9" ht="29.15" x14ac:dyDescent="0.4">
      <c r="A558" s="66" t="s">
        <v>80</v>
      </c>
      <c r="B558" s="67">
        <v>1</v>
      </c>
      <c r="C558" s="67">
        <v>0.7</v>
      </c>
      <c r="D558" s="67">
        <v>0.6</v>
      </c>
      <c r="E558" s="71">
        <v>0.5</v>
      </c>
      <c r="F558" s="72" t="s">
        <v>73</v>
      </c>
      <c r="G558" s="68" t="str">
        <f>IF(H558=TRUE,"ANO","NE")</f>
        <v>NE</v>
      </c>
      <c r="H558" s="147" t="b">
        <v>0</v>
      </c>
      <c r="I558" s="10"/>
    </row>
    <row r="559" spans="1:9" x14ac:dyDescent="0.4">
      <c r="A559" s="66" t="s">
        <v>81</v>
      </c>
      <c r="B559" s="67">
        <v>1</v>
      </c>
      <c r="C559" s="67">
        <v>0.8</v>
      </c>
      <c r="D559" s="67">
        <v>0.75</v>
      </c>
      <c r="E559" s="71">
        <v>0.65</v>
      </c>
      <c r="F559" s="72" t="s">
        <v>74</v>
      </c>
      <c r="G559" s="68" t="str">
        <f>IF(H559=TRUE,"ANO","NE")</f>
        <v>NE</v>
      </c>
      <c r="H559" s="147" t="b">
        <v>0</v>
      </c>
      <c r="I559" s="10"/>
    </row>
    <row r="560" spans="1:9" ht="29.15" x14ac:dyDescent="0.4">
      <c r="A560" s="66" t="s">
        <v>82</v>
      </c>
      <c r="B560" s="67">
        <v>1</v>
      </c>
      <c r="C560" s="67">
        <v>0.45</v>
      </c>
      <c r="D560" s="67">
        <v>0.35</v>
      </c>
      <c r="E560" s="71">
        <v>0.25</v>
      </c>
      <c r="F560" s="72" t="s">
        <v>75</v>
      </c>
      <c r="G560" s="68" t="str">
        <f>IF(H560=TRUE,"ANO","NE")</f>
        <v>NE</v>
      </c>
      <c r="H560" s="147" t="b">
        <v>0</v>
      </c>
      <c r="I560" s="10"/>
    </row>
    <row r="561" spans="1:9" ht="15" thickBot="1" x14ac:dyDescent="0.45">
      <c r="A561" s="110" t="s">
        <v>83</v>
      </c>
      <c r="B561" s="111">
        <v>1</v>
      </c>
      <c r="C561" s="111">
        <v>0.6</v>
      </c>
      <c r="D561" s="111">
        <v>0.5</v>
      </c>
      <c r="E561" s="112">
        <v>0.4</v>
      </c>
      <c r="F561" s="73" t="s">
        <v>76</v>
      </c>
      <c r="G561" s="74" t="str">
        <f>IF(H561=TRUE,"ANO","NE")</f>
        <v>NE</v>
      </c>
      <c r="H561" s="148" t="b">
        <v>0</v>
      </c>
      <c r="I561" s="10"/>
    </row>
    <row r="562" spans="1:9" ht="47.15" customHeight="1" thickBot="1" x14ac:dyDescent="0.45">
      <c r="A562" s="14"/>
      <c r="B562" s="31"/>
      <c r="C562" s="31"/>
      <c r="D562" s="31"/>
      <c r="E562" s="31"/>
      <c r="F562" s="209" t="s">
        <v>84</v>
      </c>
      <c r="G562" s="210"/>
      <c r="H562" s="126">
        <f>IF(H551&gt;0,COUNTIF(G557:G561,"ANO")=1,0)</f>
        <v>0</v>
      </c>
      <c r="I562" s="10"/>
    </row>
    <row r="563" spans="1:9" x14ac:dyDescent="0.4">
      <c r="A563" s="14"/>
      <c r="B563" s="31"/>
      <c r="C563" s="31"/>
      <c r="D563" s="31"/>
      <c r="E563" s="31"/>
      <c r="F563" s="31"/>
      <c r="G563" s="31"/>
      <c r="I563" s="10"/>
    </row>
    <row r="564" spans="1:9" x14ac:dyDescent="0.4">
      <c r="A564" s="189" t="s">
        <v>114</v>
      </c>
      <c r="B564" s="190"/>
      <c r="C564" s="190"/>
      <c r="D564" s="190"/>
      <c r="E564" s="190"/>
      <c r="F564" s="190"/>
      <c r="G564" s="190"/>
      <c r="H564" s="190"/>
      <c r="I564" s="10"/>
    </row>
    <row r="565" spans="1:9" ht="29.15" x14ac:dyDescent="0.4">
      <c r="A565" s="45" t="s">
        <v>86</v>
      </c>
      <c r="B565" s="39" t="s">
        <v>649</v>
      </c>
      <c r="I565" s="10"/>
    </row>
    <row r="566" spans="1:9" x14ac:dyDescent="0.4">
      <c r="A566" s="17" t="s">
        <v>78</v>
      </c>
      <c r="B566" s="149"/>
      <c r="I566" s="10"/>
    </row>
    <row r="567" spans="1:9" x14ac:dyDescent="0.4">
      <c r="A567" s="17" t="s">
        <v>80</v>
      </c>
      <c r="B567" s="149"/>
      <c r="I567" s="10"/>
    </row>
    <row r="568" spans="1:9" x14ac:dyDescent="0.4">
      <c r="A568" s="17" t="s">
        <v>81</v>
      </c>
      <c r="B568" s="149"/>
      <c r="I568" s="10"/>
    </row>
    <row r="569" spans="1:9" x14ac:dyDescent="0.4">
      <c r="A569" s="17" t="s">
        <v>82</v>
      </c>
      <c r="B569" s="149"/>
      <c r="I569" s="10"/>
    </row>
    <row r="570" spans="1:9" x14ac:dyDescent="0.4">
      <c r="A570" s="17" t="s">
        <v>83</v>
      </c>
      <c r="B570" s="149"/>
      <c r="I570" s="10"/>
    </row>
    <row r="571" spans="1:9" x14ac:dyDescent="0.4">
      <c r="A571" s="18" t="s">
        <v>87</v>
      </c>
      <c r="B571" s="55">
        <f>IF(SUM(B566:B570)=H551,H551,"nerovná se, opravte")</f>
        <v>0</v>
      </c>
      <c r="I571" s="10"/>
    </row>
    <row r="572" spans="1:9" x14ac:dyDescent="0.4">
      <c r="A572" s="75"/>
      <c r="B572" s="77"/>
      <c r="I572" s="10"/>
    </row>
    <row r="573" spans="1:9" x14ac:dyDescent="0.4">
      <c r="A573" s="14"/>
      <c r="B573" s="76"/>
      <c r="C573" s="76"/>
      <c r="D573" s="76"/>
      <c r="E573" s="76"/>
      <c r="F573" s="76"/>
      <c r="G573" s="76"/>
      <c r="H573" s="89"/>
      <c r="I573" s="10"/>
    </row>
    <row r="574" spans="1:9" ht="14.7" customHeight="1" thickBot="1" x14ac:dyDescent="0.45">
      <c r="A574" s="211" t="s">
        <v>88</v>
      </c>
      <c r="B574" s="212"/>
      <c r="C574" s="212"/>
      <c r="D574" s="212"/>
      <c r="E574" s="212"/>
      <c r="F574" s="212"/>
      <c r="G574" s="212"/>
      <c r="H574" s="212"/>
      <c r="I574" s="10"/>
    </row>
    <row r="575" spans="1:9" ht="29.15" x14ac:dyDescent="0.4">
      <c r="A575" s="99" t="s">
        <v>72</v>
      </c>
      <c r="B575" s="100" t="s">
        <v>73</v>
      </c>
      <c r="C575" s="100" t="s">
        <v>74</v>
      </c>
      <c r="D575" s="100" t="s">
        <v>75</v>
      </c>
      <c r="E575" s="100" t="s">
        <v>76</v>
      </c>
      <c r="F575" s="100"/>
      <c r="G575" s="100"/>
      <c r="H575" s="101"/>
      <c r="I575" s="10"/>
    </row>
    <row r="576" spans="1:9" x14ac:dyDescent="0.4">
      <c r="A576" s="17" t="s">
        <v>78</v>
      </c>
      <c r="B576" s="3">
        <f>IF($H$558=TRUE,B566*B557,0)</f>
        <v>0</v>
      </c>
      <c r="C576" s="3">
        <f>IF($H$559=TRUE,$B566*C557,0)</f>
        <v>0</v>
      </c>
      <c r="D576" s="3">
        <f>IF($H$560=TRUE,$B566*D557,0)</f>
        <v>0</v>
      </c>
      <c r="E576" s="3">
        <f>IF($H$561=TRUE,$B566*E557,0)</f>
        <v>0</v>
      </c>
      <c r="F576" s="3"/>
      <c r="G576" s="3"/>
      <c r="H576" s="102"/>
      <c r="I576" s="10"/>
    </row>
    <row r="577" spans="1:9" x14ac:dyDescent="0.4">
      <c r="A577" s="17" t="s">
        <v>80</v>
      </c>
      <c r="B577" s="3">
        <f t="shared" ref="B577:B580" si="133">IF($H$558=TRUE,B567*B558,0)</f>
        <v>0</v>
      </c>
      <c r="C577" s="3">
        <f t="shared" ref="C577:C580" si="134">IF($H$559=TRUE,$B567*C558,0)</f>
        <v>0</v>
      </c>
      <c r="D577" s="3">
        <f t="shared" ref="D577:D580" si="135">IF($H$560=TRUE,$B567*D558,0)</f>
        <v>0</v>
      </c>
      <c r="E577" s="3">
        <f t="shared" ref="E577:E580" si="136">IF($H$561=TRUE,$B567*E558,0)</f>
        <v>0</v>
      </c>
      <c r="F577" s="3"/>
      <c r="G577" s="3"/>
      <c r="H577" s="102"/>
      <c r="I577" s="10"/>
    </row>
    <row r="578" spans="1:9" x14ac:dyDescent="0.4">
      <c r="A578" s="17" t="s">
        <v>81</v>
      </c>
      <c r="B578" s="3">
        <f t="shared" si="133"/>
        <v>0</v>
      </c>
      <c r="C578" s="3">
        <f t="shared" si="134"/>
        <v>0</v>
      </c>
      <c r="D578" s="3">
        <f t="shared" si="135"/>
        <v>0</v>
      </c>
      <c r="E578" s="3">
        <f t="shared" si="136"/>
        <v>0</v>
      </c>
      <c r="F578" s="3"/>
      <c r="G578" s="3"/>
      <c r="H578" s="102"/>
      <c r="I578" s="10"/>
    </row>
    <row r="579" spans="1:9" x14ac:dyDescent="0.4">
      <c r="A579" s="17" t="s">
        <v>82</v>
      </c>
      <c r="B579" s="3">
        <f t="shared" si="133"/>
        <v>0</v>
      </c>
      <c r="C579" s="3">
        <f t="shared" si="134"/>
        <v>0</v>
      </c>
      <c r="D579" s="3">
        <f t="shared" si="135"/>
        <v>0</v>
      </c>
      <c r="E579" s="3">
        <f t="shared" si="136"/>
        <v>0</v>
      </c>
      <c r="F579" s="3"/>
      <c r="G579" s="3"/>
      <c r="H579" s="102"/>
      <c r="I579" s="10"/>
    </row>
    <row r="580" spans="1:9" x14ac:dyDescent="0.4">
      <c r="A580" s="17" t="s">
        <v>83</v>
      </c>
      <c r="B580" s="3">
        <f t="shared" si="133"/>
        <v>0</v>
      </c>
      <c r="C580" s="3">
        <f t="shared" si="134"/>
        <v>0</v>
      </c>
      <c r="D580" s="3">
        <f t="shared" si="135"/>
        <v>0</v>
      </c>
      <c r="E580" s="3">
        <f t="shared" si="136"/>
        <v>0</v>
      </c>
      <c r="F580" s="3"/>
      <c r="G580" s="3"/>
      <c r="H580" s="102"/>
      <c r="I580" s="10"/>
    </row>
    <row r="581" spans="1:9" x14ac:dyDescent="0.4">
      <c r="A581" s="18" t="s">
        <v>89</v>
      </c>
      <c r="B581" s="6">
        <f>SUM(B576:B580)</f>
        <v>0</v>
      </c>
      <c r="C581" s="6">
        <f>SUM(C576:C580)</f>
        <v>0</v>
      </c>
      <c r="D581" s="6">
        <f>SUM(D576:D580)</f>
        <v>0</v>
      </c>
      <c r="E581" s="6">
        <f>SUM(E576:E580)</f>
        <v>0</v>
      </c>
      <c r="F581" s="6"/>
      <c r="G581" s="6"/>
      <c r="H581" s="103"/>
      <c r="I581" s="10"/>
    </row>
    <row r="582" spans="1:9" ht="15" thickBot="1" x14ac:dyDescent="0.45">
      <c r="A582" s="104" t="s">
        <v>90</v>
      </c>
      <c r="B582" s="105">
        <f>IF(B571=0,0,B581/B571*1)</f>
        <v>0</v>
      </c>
      <c r="C582" s="105">
        <f>IF(B571=0,0,C581/B571*1)</f>
        <v>0</v>
      </c>
      <c r="D582" s="105">
        <f>IF(B571=0,0,D581/B571*1)</f>
        <v>0</v>
      </c>
      <c r="E582" s="105">
        <f>IF(B571=0,0,E581/B571*1)</f>
        <v>0</v>
      </c>
      <c r="F582" s="105"/>
      <c r="G582" s="105"/>
      <c r="H582" s="106"/>
      <c r="I582" s="10"/>
    </row>
    <row r="583" spans="1:9" x14ac:dyDescent="0.4">
      <c r="A583" s="35"/>
      <c r="B583" s="76"/>
      <c r="C583" s="76"/>
      <c r="D583" s="76"/>
      <c r="E583" s="76"/>
      <c r="F583" s="76"/>
      <c r="G583" s="76"/>
      <c r="H583" s="76"/>
      <c r="I583" s="10"/>
    </row>
    <row r="584" spans="1:9" x14ac:dyDescent="0.4">
      <c r="A584" s="14"/>
      <c r="B584" s="76"/>
      <c r="C584" s="76"/>
      <c r="D584" s="76"/>
      <c r="E584" s="76"/>
      <c r="F584" s="76"/>
      <c r="G584" s="76"/>
      <c r="H584" s="76"/>
      <c r="I584" s="10"/>
    </row>
    <row r="585" spans="1:9" ht="14.7" customHeight="1" thickBot="1" x14ac:dyDescent="0.45">
      <c r="A585" s="189" t="s">
        <v>652</v>
      </c>
      <c r="B585" s="190"/>
      <c r="C585" s="190"/>
      <c r="D585" s="190"/>
      <c r="E585" s="190"/>
      <c r="F585" s="190"/>
      <c r="G585" s="190"/>
      <c r="H585" s="190"/>
      <c r="I585" s="10"/>
    </row>
    <row r="586" spans="1:9" x14ac:dyDescent="0.4">
      <c r="A586" s="81" t="s">
        <v>91</v>
      </c>
      <c r="B586" s="90" t="s">
        <v>92</v>
      </c>
      <c r="C586" s="91" t="s">
        <v>59</v>
      </c>
      <c r="D586" s="91" t="s">
        <v>60</v>
      </c>
      <c r="E586" s="91" t="s">
        <v>61</v>
      </c>
      <c r="F586" s="91" t="s">
        <v>62</v>
      </c>
      <c r="G586" s="91" t="s">
        <v>63</v>
      </c>
      <c r="H586" s="92" t="s">
        <v>93</v>
      </c>
      <c r="I586" s="10"/>
    </row>
    <row r="587" spans="1:9" x14ac:dyDescent="0.4">
      <c r="A587" s="43" t="s">
        <v>94</v>
      </c>
      <c r="B587" s="4" t="s">
        <v>95</v>
      </c>
      <c r="C587" s="32">
        <f>C552</f>
        <v>0</v>
      </c>
      <c r="D587" s="32">
        <f>D552</f>
        <v>0</v>
      </c>
      <c r="E587" s="32">
        <f>E552</f>
        <v>0</v>
      </c>
      <c r="F587" s="32">
        <f t="shared" ref="F587:G587" si="137">F552</f>
        <v>0</v>
      </c>
      <c r="G587" s="32">
        <f t="shared" si="137"/>
        <v>0</v>
      </c>
      <c r="H587" s="93">
        <f>SUM(C587:G587)</f>
        <v>0</v>
      </c>
      <c r="I587" s="10"/>
    </row>
    <row r="588" spans="1:9" x14ac:dyDescent="0.4">
      <c r="A588" s="44" t="s">
        <v>96</v>
      </c>
      <c r="B588" s="4" t="s">
        <v>97</v>
      </c>
      <c r="C588" s="146"/>
      <c r="D588" s="146"/>
      <c r="E588" s="146"/>
      <c r="F588" s="146"/>
      <c r="G588" s="146"/>
      <c r="H588" s="94">
        <f>SUM(C588:G588)</f>
        <v>0</v>
      </c>
      <c r="I588" s="10"/>
    </row>
    <row r="589" spans="1:9" x14ac:dyDescent="0.4">
      <c r="A589" s="44" t="s">
        <v>96</v>
      </c>
      <c r="B589" s="4" t="s">
        <v>98</v>
      </c>
      <c r="C589" s="146"/>
      <c r="D589" s="146"/>
      <c r="E589" s="146"/>
      <c r="F589" s="146"/>
      <c r="G589" s="146"/>
      <c r="H589" s="94">
        <f t="shared" ref="H589:H591" si="138">SUM(C589:G589)</f>
        <v>0</v>
      </c>
      <c r="I589" s="10"/>
    </row>
    <row r="590" spans="1:9" x14ac:dyDescent="0.4">
      <c r="A590" s="44" t="s">
        <v>99</v>
      </c>
      <c r="B590" s="4" t="s">
        <v>97</v>
      </c>
      <c r="C590" s="146"/>
      <c r="D590" s="146"/>
      <c r="E590" s="146"/>
      <c r="F590" s="146"/>
      <c r="G590" s="146"/>
      <c r="H590" s="94">
        <f t="shared" si="138"/>
        <v>0</v>
      </c>
      <c r="I590" s="10"/>
    </row>
    <row r="591" spans="1:9" x14ac:dyDescent="0.4">
      <c r="A591" s="44" t="s">
        <v>99</v>
      </c>
      <c r="B591" s="4" t="s">
        <v>98</v>
      </c>
      <c r="C591" s="146"/>
      <c r="D591" s="146"/>
      <c r="E591" s="146"/>
      <c r="F591" s="146"/>
      <c r="G591" s="146"/>
      <c r="H591" s="94">
        <f t="shared" si="138"/>
        <v>0</v>
      </c>
      <c r="I591" s="10"/>
    </row>
    <row r="592" spans="1:9" x14ac:dyDescent="0.4">
      <c r="A592" s="43" t="s">
        <v>100</v>
      </c>
      <c r="B592" s="4" t="s">
        <v>95</v>
      </c>
      <c r="C592" s="32">
        <f>SUM(C587:C591)</f>
        <v>0</v>
      </c>
      <c r="D592" s="32">
        <f>SUM(D587:D591)</f>
        <v>0</v>
      </c>
      <c r="E592" s="32">
        <f>SUM(E587:E591)</f>
        <v>0</v>
      </c>
      <c r="F592" s="32">
        <f t="shared" ref="F592" si="139">SUM(F587:F591)</f>
        <v>0</v>
      </c>
      <c r="G592" s="32">
        <f t="shared" ref="G592" si="140">SUM(G587:G591)</f>
        <v>0</v>
      </c>
      <c r="H592" s="118">
        <f>IF(SUM(C592:G592)&gt;H551,"COFINANCE",SUM(C592:G592))</f>
        <v>0</v>
      </c>
      <c r="I592" s="10"/>
    </row>
    <row r="593" spans="1:9" ht="15" thickBot="1" x14ac:dyDescent="0.45">
      <c r="A593" s="95" t="s">
        <v>101</v>
      </c>
      <c r="B593" s="96">
        <f>IF(H592=0,0,H587/B571)</f>
        <v>0</v>
      </c>
      <c r="C593" s="97" t="s">
        <v>95</v>
      </c>
      <c r="D593" s="97" t="s">
        <v>95</v>
      </c>
      <c r="E593" s="97" t="s">
        <v>95</v>
      </c>
      <c r="F593" s="97"/>
      <c r="G593" s="97"/>
      <c r="H593" s="98" t="s">
        <v>95</v>
      </c>
      <c r="I593" s="10"/>
    </row>
    <row r="594" spans="1:9" ht="15" thickBot="1" x14ac:dyDescent="0.45">
      <c r="A594" s="46"/>
      <c r="B594" s="37"/>
      <c r="C594" s="37"/>
      <c r="D594" s="37"/>
      <c r="E594" s="37"/>
      <c r="F594" s="37"/>
      <c r="G594" s="37"/>
      <c r="H594" s="37"/>
      <c r="I594" s="11"/>
    </row>
    <row r="595" spans="1:9" ht="18.45" x14ac:dyDescent="0.5">
      <c r="A595" s="40" t="s">
        <v>125</v>
      </c>
      <c r="B595" s="34"/>
      <c r="C595" s="34"/>
      <c r="D595" s="34"/>
      <c r="E595" s="34"/>
      <c r="F595" s="34"/>
      <c r="G595" s="34"/>
      <c r="H595" s="34"/>
      <c r="I595" s="84"/>
    </row>
    <row r="596" spans="1:9" ht="15.9" x14ac:dyDescent="0.45">
      <c r="A596" s="69"/>
      <c r="B596" s="85"/>
      <c r="C596" s="85"/>
      <c r="D596" s="85"/>
      <c r="E596" s="85"/>
      <c r="F596" s="85"/>
      <c r="G596" s="85"/>
      <c r="I596" s="10"/>
    </row>
    <row r="597" spans="1:9" ht="15.9" x14ac:dyDescent="0.45">
      <c r="A597" s="70" t="s">
        <v>56</v>
      </c>
      <c r="B597" s="86"/>
      <c r="C597" s="85"/>
      <c r="D597" s="85"/>
      <c r="E597" s="85"/>
      <c r="F597" s="85"/>
      <c r="G597" s="85"/>
      <c r="I597" s="10"/>
    </row>
    <row r="598" spans="1:9" ht="15.9" x14ac:dyDescent="0.45">
      <c r="A598" s="54"/>
      <c r="I598" s="10"/>
    </row>
    <row r="599" spans="1:9" ht="14.7" customHeight="1" thickBot="1" x14ac:dyDescent="0.45">
      <c r="A599" s="191" t="s">
        <v>651</v>
      </c>
      <c r="B599" s="192"/>
      <c r="C599" s="192"/>
      <c r="D599" s="192"/>
      <c r="E599" s="192"/>
      <c r="F599" s="192"/>
      <c r="G599" s="192"/>
      <c r="H599" s="192"/>
      <c r="I599" s="10"/>
    </row>
    <row r="600" spans="1:9" x14ac:dyDescent="0.4">
      <c r="A600" s="193" t="s">
        <v>58</v>
      </c>
      <c r="B600" s="194"/>
      <c r="C600" s="113" t="s">
        <v>59</v>
      </c>
      <c r="D600" s="113" t="s">
        <v>60</v>
      </c>
      <c r="E600" s="113" t="s">
        <v>61</v>
      </c>
      <c r="F600" s="113" t="s">
        <v>62</v>
      </c>
      <c r="G600" s="113" t="s">
        <v>63</v>
      </c>
      <c r="H600" s="114" t="s">
        <v>649</v>
      </c>
      <c r="I600" s="10"/>
    </row>
    <row r="601" spans="1:9" x14ac:dyDescent="0.4">
      <c r="A601" s="195" t="s">
        <v>65</v>
      </c>
      <c r="B601" s="196"/>
      <c r="C601" s="146"/>
      <c r="D601" s="146"/>
      <c r="E601" s="146"/>
      <c r="F601" s="146"/>
      <c r="G601" s="146"/>
      <c r="H601" s="93">
        <f t="shared" ref="H601:H606" si="141">SUM(C601:G601)</f>
        <v>0</v>
      </c>
      <c r="I601" s="10"/>
    </row>
    <row r="602" spans="1:9" ht="14.7" customHeight="1" x14ac:dyDescent="0.4">
      <c r="A602" s="197" t="s">
        <v>66</v>
      </c>
      <c r="B602" s="198"/>
      <c r="C602" s="146"/>
      <c r="D602" s="146"/>
      <c r="E602" s="146"/>
      <c r="F602" s="146"/>
      <c r="G602" s="146"/>
      <c r="H602" s="93">
        <f t="shared" si="141"/>
        <v>0</v>
      </c>
      <c r="I602" s="10"/>
    </row>
    <row r="603" spans="1:9" x14ac:dyDescent="0.4">
      <c r="A603" s="195" t="s">
        <v>67</v>
      </c>
      <c r="B603" s="196"/>
      <c r="C603" s="146"/>
      <c r="D603" s="146"/>
      <c r="E603" s="146"/>
      <c r="F603" s="146"/>
      <c r="G603" s="146"/>
      <c r="H603" s="93">
        <f t="shared" si="141"/>
        <v>0</v>
      </c>
      <c r="I603" s="10"/>
    </row>
    <row r="604" spans="1:9" x14ac:dyDescent="0.4">
      <c r="A604" s="195" t="s">
        <v>68</v>
      </c>
      <c r="B604" s="196"/>
      <c r="C604" s="146"/>
      <c r="D604" s="146"/>
      <c r="E604" s="146"/>
      <c r="F604" s="146"/>
      <c r="G604" s="146"/>
      <c r="H604" s="93">
        <f t="shared" si="141"/>
        <v>0</v>
      </c>
      <c r="I604" s="10"/>
    </row>
    <row r="605" spans="1:9" x14ac:dyDescent="0.4">
      <c r="A605" s="199" t="s">
        <v>69</v>
      </c>
      <c r="B605" s="200"/>
      <c r="C605" s="32">
        <f>SUM(C601:C604)</f>
        <v>0</v>
      </c>
      <c r="D605" s="32">
        <f>SUM(D601:D604)</f>
        <v>0</v>
      </c>
      <c r="E605" s="32">
        <f>SUM(E601:E604)</f>
        <v>0</v>
      </c>
      <c r="F605" s="32">
        <f>SUM(F601:F604)</f>
        <v>0</v>
      </c>
      <c r="G605" s="32">
        <f>SUM(G601:G604)</f>
        <v>0</v>
      </c>
      <c r="H605" s="115">
        <f t="shared" si="141"/>
        <v>0</v>
      </c>
      <c r="I605" s="10"/>
    </row>
    <row r="606" spans="1:9" ht="15" thickBot="1" x14ac:dyDescent="0.45">
      <c r="A606" s="201" t="s">
        <v>70</v>
      </c>
      <c r="B606" s="202"/>
      <c r="C606" s="116">
        <f>C605*SUM($B636:$E636)</f>
        <v>0</v>
      </c>
      <c r="D606" s="116">
        <f t="shared" ref="D606" si="142">D605*SUM($B636:$E636)</f>
        <v>0</v>
      </c>
      <c r="E606" s="116">
        <f t="shared" ref="E606" si="143">E605*SUM($B636:$E636)</f>
        <v>0</v>
      </c>
      <c r="F606" s="116">
        <f t="shared" ref="F606" si="144">F605*SUM($B636:$E636)</f>
        <v>0</v>
      </c>
      <c r="G606" s="116">
        <f t="shared" ref="G606" si="145">G605*SUM($B636:$E636)</f>
        <v>0</v>
      </c>
      <c r="H606" s="117">
        <f t="shared" si="141"/>
        <v>0</v>
      </c>
      <c r="I606" s="10"/>
    </row>
    <row r="607" spans="1:9" x14ac:dyDescent="0.4">
      <c r="A607" s="12"/>
      <c r="B607" s="2"/>
      <c r="C607" s="87"/>
      <c r="D607" s="87"/>
      <c r="E607" s="87"/>
      <c r="F607" s="87"/>
      <c r="G607" s="87"/>
      <c r="H607" s="87"/>
      <c r="I607" s="10"/>
    </row>
    <row r="608" spans="1:9" x14ac:dyDescent="0.4">
      <c r="A608" s="12"/>
      <c r="I608" s="10"/>
    </row>
    <row r="609" spans="1:9" ht="15" thickBot="1" x14ac:dyDescent="0.45">
      <c r="A609" s="65" t="s">
        <v>71</v>
      </c>
      <c r="B609" s="88"/>
      <c r="C609" s="88"/>
      <c r="D609" s="88"/>
      <c r="E609" s="88"/>
      <c r="I609" s="10"/>
    </row>
    <row r="610" spans="1:9" ht="29.15" customHeight="1" x14ac:dyDescent="0.4">
      <c r="A610" s="107" t="s">
        <v>72</v>
      </c>
      <c r="B610" s="108" t="s">
        <v>73</v>
      </c>
      <c r="C610" s="108" t="s">
        <v>74</v>
      </c>
      <c r="D610" s="108" t="s">
        <v>75</v>
      </c>
      <c r="E610" s="109" t="s">
        <v>76</v>
      </c>
      <c r="F610" s="203" t="s">
        <v>77</v>
      </c>
      <c r="G610" s="204"/>
      <c r="H610" s="205"/>
      <c r="I610" s="10"/>
    </row>
    <row r="611" spans="1:9" ht="25.5" customHeight="1" x14ac:dyDescent="0.4">
      <c r="A611" s="66" t="s">
        <v>78</v>
      </c>
      <c r="B611" s="67">
        <v>1</v>
      </c>
      <c r="C611" s="67">
        <v>1</v>
      </c>
      <c r="D611" s="67">
        <v>1</v>
      </c>
      <c r="E611" s="71">
        <v>1</v>
      </c>
      <c r="F611" s="206" t="s">
        <v>79</v>
      </c>
      <c r="G611" s="207"/>
      <c r="H611" s="208"/>
      <c r="I611" s="10"/>
    </row>
    <row r="612" spans="1:9" ht="29.15" x14ac:dyDescent="0.4">
      <c r="A612" s="66" t="s">
        <v>80</v>
      </c>
      <c r="B612" s="67">
        <v>1</v>
      </c>
      <c r="C612" s="67">
        <v>0.7</v>
      </c>
      <c r="D612" s="67">
        <v>0.6</v>
      </c>
      <c r="E612" s="71">
        <v>0.5</v>
      </c>
      <c r="F612" s="72" t="s">
        <v>73</v>
      </c>
      <c r="G612" s="68" t="str">
        <f>IF(H612=TRUE,"ANO","NE")</f>
        <v>NE</v>
      </c>
      <c r="H612" s="147" t="b">
        <v>0</v>
      </c>
      <c r="I612" s="10"/>
    </row>
    <row r="613" spans="1:9" x14ac:dyDescent="0.4">
      <c r="A613" s="66" t="s">
        <v>81</v>
      </c>
      <c r="B613" s="67">
        <v>1</v>
      </c>
      <c r="C613" s="67">
        <v>0.8</v>
      </c>
      <c r="D613" s="67">
        <v>0.75</v>
      </c>
      <c r="E613" s="71">
        <v>0.65</v>
      </c>
      <c r="F613" s="72" t="s">
        <v>74</v>
      </c>
      <c r="G613" s="68" t="str">
        <f>IF(H613=TRUE,"ANO","NE")</f>
        <v>NE</v>
      </c>
      <c r="H613" s="147" t="b">
        <v>0</v>
      </c>
      <c r="I613" s="10"/>
    </row>
    <row r="614" spans="1:9" ht="29.15" x14ac:dyDescent="0.4">
      <c r="A614" s="66" t="s">
        <v>82</v>
      </c>
      <c r="B614" s="67">
        <v>1</v>
      </c>
      <c r="C614" s="67">
        <v>0.45</v>
      </c>
      <c r="D614" s="67">
        <v>0.35</v>
      </c>
      <c r="E614" s="71">
        <v>0.25</v>
      </c>
      <c r="F614" s="72" t="s">
        <v>75</v>
      </c>
      <c r="G614" s="68" t="str">
        <f>IF(H614=TRUE,"ANO","NE")</f>
        <v>NE</v>
      </c>
      <c r="H614" s="147" t="b">
        <v>0</v>
      </c>
      <c r="I614" s="10"/>
    </row>
    <row r="615" spans="1:9" ht="15" thickBot="1" x14ac:dyDescent="0.45">
      <c r="A615" s="110" t="s">
        <v>83</v>
      </c>
      <c r="B615" s="111">
        <v>1</v>
      </c>
      <c r="C615" s="111">
        <v>0.6</v>
      </c>
      <c r="D615" s="111">
        <v>0.5</v>
      </c>
      <c r="E615" s="112">
        <v>0.4</v>
      </c>
      <c r="F615" s="73" t="s">
        <v>76</v>
      </c>
      <c r="G615" s="74" t="str">
        <f>IF(H615=TRUE,"ANO","NE")</f>
        <v>NE</v>
      </c>
      <c r="H615" s="148" t="b">
        <v>0</v>
      </c>
      <c r="I615" s="10"/>
    </row>
    <row r="616" spans="1:9" ht="43.5" customHeight="1" thickBot="1" x14ac:dyDescent="0.45">
      <c r="A616" s="14"/>
      <c r="B616" s="31"/>
      <c r="C616" s="31"/>
      <c r="D616" s="31"/>
      <c r="E616" s="31"/>
      <c r="F616" s="209" t="s">
        <v>84</v>
      </c>
      <c r="G616" s="210"/>
      <c r="H616" s="126">
        <f>IF(H605&gt;0,COUNTIF(G611:G615,"ANO")=1,0)</f>
        <v>0</v>
      </c>
      <c r="I616" s="10"/>
    </row>
    <row r="617" spans="1:9" x14ac:dyDescent="0.4">
      <c r="A617" s="14"/>
      <c r="B617" s="31"/>
      <c r="C617" s="31"/>
      <c r="D617" s="31"/>
      <c r="E617" s="31"/>
      <c r="F617" s="31"/>
      <c r="G617" s="31"/>
      <c r="I617" s="10"/>
    </row>
    <row r="618" spans="1:9" x14ac:dyDescent="0.4">
      <c r="A618" s="189" t="s">
        <v>114</v>
      </c>
      <c r="B618" s="190"/>
      <c r="C618" s="190"/>
      <c r="D618" s="190"/>
      <c r="E618" s="190"/>
      <c r="F618" s="190"/>
      <c r="G618" s="190"/>
      <c r="H618" s="190"/>
      <c r="I618" s="10"/>
    </row>
    <row r="619" spans="1:9" ht="29.15" x14ac:dyDescent="0.4">
      <c r="A619" s="45" t="s">
        <v>86</v>
      </c>
      <c r="B619" s="39" t="s">
        <v>649</v>
      </c>
      <c r="I619" s="10"/>
    </row>
    <row r="620" spans="1:9" x14ac:dyDescent="0.4">
      <c r="A620" s="17" t="s">
        <v>78</v>
      </c>
      <c r="B620" s="149"/>
      <c r="I620" s="10"/>
    </row>
    <row r="621" spans="1:9" x14ac:dyDescent="0.4">
      <c r="A621" s="17" t="s">
        <v>80</v>
      </c>
      <c r="B621" s="149"/>
      <c r="I621" s="10"/>
    </row>
    <row r="622" spans="1:9" x14ac:dyDescent="0.4">
      <c r="A622" s="17" t="s">
        <v>81</v>
      </c>
      <c r="B622" s="149"/>
      <c r="I622" s="10"/>
    </row>
    <row r="623" spans="1:9" x14ac:dyDescent="0.4">
      <c r="A623" s="17" t="s">
        <v>82</v>
      </c>
      <c r="B623" s="149"/>
      <c r="I623" s="10"/>
    </row>
    <row r="624" spans="1:9" x14ac:dyDescent="0.4">
      <c r="A624" s="17" t="s">
        <v>83</v>
      </c>
      <c r="B624" s="149"/>
      <c r="I624" s="10"/>
    </row>
    <row r="625" spans="1:9" x14ac:dyDescent="0.4">
      <c r="A625" s="18" t="s">
        <v>87</v>
      </c>
      <c r="B625" s="55">
        <f>IF(SUM(B620:B624)=H605,H605,"nerovná se, opravte")</f>
        <v>0</v>
      </c>
      <c r="I625" s="10"/>
    </row>
    <row r="626" spans="1:9" x14ac:dyDescent="0.4">
      <c r="A626" s="75"/>
      <c r="B626" s="77"/>
      <c r="I626" s="10"/>
    </row>
    <row r="627" spans="1:9" x14ac:dyDescent="0.4">
      <c r="A627" s="14"/>
      <c r="B627" s="76"/>
      <c r="C627" s="76"/>
      <c r="D627" s="76"/>
      <c r="E627" s="76"/>
      <c r="F627" s="76"/>
      <c r="G627" s="76"/>
      <c r="H627" s="89"/>
      <c r="I627" s="10"/>
    </row>
    <row r="628" spans="1:9" ht="14.7" customHeight="1" thickBot="1" x14ac:dyDescent="0.45">
      <c r="A628" s="211" t="s">
        <v>88</v>
      </c>
      <c r="B628" s="212"/>
      <c r="C628" s="212"/>
      <c r="D628" s="212"/>
      <c r="E628" s="212"/>
      <c r="F628" s="212"/>
      <c r="G628" s="212"/>
      <c r="H628" s="212"/>
      <c r="I628" s="10"/>
    </row>
    <row r="629" spans="1:9" ht="29.15" x14ac:dyDescent="0.4">
      <c r="A629" s="99" t="s">
        <v>72</v>
      </c>
      <c r="B629" s="100" t="s">
        <v>73</v>
      </c>
      <c r="C629" s="100" t="s">
        <v>74</v>
      </c>
      <c r="D629" s="100" t="s">
        <v>75</v>
      </c>
      <c r="E629" s="100" t="s">
        <v>76</v>
      </c>
      <c r="F629" s="100"/>
      <c r="G629" s="100"/>
      <c r="H629" s="101"/>
      <c r="I629" s="10"/>
    </row>
    <row r="630" spans="1:9" x14ac:dyDescent="0.4">
      <c r="A630" s="17" t="s">
        <v>78</v>
      </c>
      <c r="B630" s="3">
        <f>IF($H$612=TRUE,B620*B611,0)</f>
        <v>0</v>
      </c>
      <c r="C630" s="3">
        <f>IF($H$613=TRUE,$B620*C611,0)</f>
        <v>0</v>
      </c>
      <c r="D630" s="3">
        <f>IF($H$614=TRUE,$B620*D611,0)</f>
        <v>0</v>
      </c>
      <c r="E630" s="3">
        <f>IF($H$615=TRUE,$B620*E611,0)</f>
        <v>0</v>
      </c>
      <c r="F630" s="3"/>
      <c r="G630" s="3"/>
      <c r="H630" s="102"/>
      <c r="I630" s="10"/>
    </row>
    <row r="631" spans="1:9" x14ac:dyDescent="0.4">
      <c r="A631" s="17" t="s">
        <v>80</v>
      </c>
      <c r="B631" s="3">
        <f t="shared" ref="B631:B634" si="146">IF($H$612=TRUE,B621*B612,0)</f>
        <v>0</v>
      </c>
      <c r="C631" s="3">
        <f t="shared" ref="C631:C634" si="147">IF($H$613=TRUE,$B621*C612,0)</f>
        <v>0</v>
      </c>
      <c r="D631" s="3">
        <f t="shared" ref="D631:D634" si="148">IF($H$614=TRUE,$B621*D612,0)</f>
        <v>0</v>
      </c>
      <c r="E631" s="3">
        <f t="shared" ref="E631:E634" si="149">IF($H$615=TRUE,$B621*E612,0)</f>
        <v>0</v>
      </c>
      <c r="F631" s="3"/>
      <c r="G631" s="3"/>
      <c r="H631" s="102"/>
      <c r="I631" s="10"/>
    </row>
    <row r="632" spans="1:9" x14ac:dyDescent="0.4">
      <c r="A632" s="17" t="s">
        <v>81</v>
      </c>
      <c r="B632" s="3">
        <f t="shared" si="146"/>
        <v>0</v>
      </c>
      <c r="C632" s="3">
        <f t="shared" si="147"/>
        <v>0</v>
      </c>
      <c r="D632" s="3">
        <f t="shared" si="148"/>
        <v>0</v>
      </c>
      <c r="E632" s="3">
        <f t="shared" si="149"/>
        <v>0</v>
      </c>
      <c r="F632" s="3"/>
      <c r="G632" s="3"/>
      <c r="H632" s="102"/>
      <c r="I632" s="10"/>
    </row>
    <row r="633" spans="1:9" x14ac:dyDescent="0.4">
      <c r="A633" s="17" t="s">
        <v>82</v>
      </c>
      <c r="B633" s="3">
        <f t="shared" si="146"/>
        <v>0</v>
      </c>
      <c r="C633" s="3">
        <f t="shared" si="147"/>
        <v>0</v>
      </c>
      <c r="D633" s="3">
        <f t="shared" si="148"/>
        <v>0</v>
      </c>
      <c r="E633" s="3">
        <f t="shared" si="149"/>
        <v>0</v>
      </c>
      <c r="F633" s="3"/>
      <c r="G633" s="3"/>
      <c r="H633" s="102"/>
      <c r="I633" s="10"/>
    </row>
    <row r="634" spans="1:9" x14ac:dyDescent="0.4">
      <c r="A634" s="17" t="s">
        <v>83</v>
      </c>
      <c r="B634" s="3">
        <f t="shared" si="146"/>
        <v>0</v>
      </c>
      <c r="C634" s="3">
        <f t="shared" si="147"/>
        <v>0</v>
      </c>
      <c r="D634" s="3">
        <f t="shared" si="148"/>
        <v>0</v>
      </c>
      <c r="E634" s="3">
        <f t="shared" si="149"/>
        <v>0</v>
      </c>
      <c r="F634" s="3"/>
      <c r="G634" s="3"/>
      <c r="H634" s="102"/>
      <c r="I634" s="10"/>
    </row>
    <row r="635" spans="1:9" x14ac:dyDescent="0.4">
      <c r="A635" s="18" t="s">
        <v>89</v>
      </c>
      <c r="B635" s="6">
        <f>SUM(B630:B634)</f>
        <v>0</v>
      </c>
      <c r="C635" s="6">
        <f>SUM(C630:C634)</f>
        <v>0</v>
      </c>
      <c r="D635" s="6">
        <f>SUM(D630:D634)</f>
        <v>0</v>
      </c>
      <c r="E635" s="6">
        <f>SUM(E630:E634)</f>
        <v>0</v>
      </c>
      <c r="F635" s="6"/>
      <c r="G635" s="6"/>
      <c r="H635" s="103"/>
      <c r="I635" s="10"/>
    </row>
    <row r="636" spans="1:9" ht="15" thickBot="1" x14ac:dyDescent="0.45">
      <c r="A636" s="104" t="s">
        <v>90</v>
      </c>
      <c r="B636" s="105">
        <f>IF(B625=0,0,B635/B625*1)</f>
        <v>0</v>
      </c>
      <c r="C636" s="105">
        <f>IF(B625=0,0,C635/B625*1)</f>
        <v>0</v>
      </c>
      <c r="D636" s="105">
        <f>IF(B625=0,0,D635/B625*1)</f>
        <v>0</v>
      </c>
      <c r="E636" s="105">
        <f>IF(B625=0,0,E635/B625*1)</f>
        <v>0</v>
      </c>
      <c r="F636" s="105"/>
      <c r="G636" s="105"/>
      <c r="H636" s="106"/>
      <c r="I636" s="10"/>
    </row>
    <row r="637" spans="1:9" x14ac:dyDescent="0.4">
      <c r="A637" s="35"/>
      <c r="B637" s="76"/>
      <c r="C637" s="76"/>
      <c r="D637" s="76"/>
      <c r="E637" s="76"/>
      <c r="F637" s="76"/>
      <c r="G637" s="76"/>
      <c r="H637" s="76"/>
      <c r="I637" s="10"/>
    </row>
    <row r="638" spans="1:9" x14ac:dyDescent="0.4">
      <c r="A638" s="14"/>
      <c r="B638" s="76"/>
      <c r="C638" s="76"/>
      <c r="D638" s="76"/>
      <c r="E638" s="76"/>
      <c r="F638" s="76"/>
      <c r="G638" s="76"/>
      <c r="H638" s="76"/>
      <c r="I638" s="10"/>
    </row>
    <row r="639" spans="1:9" ht="14.7" customHeight="1" thickBot="1" x14ac:dyDescent="0.45">
      <c r="A639" s="189" t="s">
        <v>652</v>
      </c>
      <c r="B639" s="190"/>
      <c r="C639" s="190"/>
      <c r="D639" s="190"/>
      <c r="E639" s="190"/>
      <c r="F639" s="190"/>
      <c r="G639" s="190"/>
      <c r="H639" s="190"/>
      <c r="I639" s="10"/>
    </row>
    <row r="640" spans="1:9" x14ac:dyDescent="0.4">
      <c r="A640" s="81" t="s">
        <v>91</v>
      </c>
      <c r="B640" s="90" t="s">
        <v>92</v>
      </c>
      <c r="C640" s="91" t="s">
        <v>59</v>
      </c>
      <c r="D640" s="91" t="s">
        <v>60</v>
      </c>
      <c r="E640" s="91" t="s">
        <v>61</v>
      </c>
      <c r="F640" s="91" t="s">
        <v>62</v>
      </c>
      <c r="G640" s="91" t="s">
        <v>63</v>
      </c>
      <c r="H640" s="92" t="s">
        <v>93</v>
      </c>
      <c r="I640" s="10"/>
    </row>
    <row r="641" spans="1:9" x14ac:dyDescent="0.4">
      <c r="A641" s="43" t="s">
        <v>94</v>
      </c>
      <c r="B641" s="4" t="s">
        <v>95</v>
      </c>
      <c r="C641" s="32">
        <f>C606</f>
        <v>0</v>
      </c>
      <c r="D641" s="32">
        <f>D606</f>
        <v>0</v>
      </c>
      <c r="E641" s="32">
        <f>E606</f>
        <v>0</v>
      </c>
      <c r="F641" s="32">
        <f t="shared" ref="F641:G641" si="150">F606</f>
        <v>0</v>
      </c>
      <c r="G641" s="32">
        <f t="shared" si="150"/>
        <v>0</v>
      </c>
      <c r="H641" s="93">
        <f>SUM(C641:G641)</f>
        <v>0</v>
      </c>
      <c r="I641" s="10"/>
    </row>
    <row r="642" spans="1:9" x14ac:dyDescent="0.4">
      <c r="A642" s="44" t="s">
        <v>96</v>
      </c>
      <c r="B642" s="4" t="s">
        <v>97</v>
      </c>
      <c r="C642" s="146"/>
      <c r="D642" s="146"/>
      <c r="E642" s="146"/>
      <c r="F642" s="146"/>
      <c r="G642" s="146"/>
      <c r="H642" s="94">
        <f>SUM(C642:G642)</f>
        <v>0</v>
      </c>
      <c r="I642" s="10"/>
    </row>
    <row r="643" spans="1:9" x14ac:dyDescent="0.4">
      <c r="A643" s="44" t="s">
        <v>96</v>
      </c>
      <c r="B643" s="4" t="s">
        <v>98</v>
      </c>
      <c r="C643" s="146"/>
      <c r="D643" s="146"/>
      <c r="E643" s="146"/>
      <c r="F643" s="146"/>
      <c r="G643" s="146"/>
      <c r="H643" s="94">
        <f t="shared" ref="H643:H645" si="151">SUM(C643:G643)</f>
        <v>0</v>
      </c>
      <c r="I643" s="10"/>
    </row>
    <row r="644" spans="1:9" x14ac:dyDescent="0.4">
      <c r="A644" s="44" t="s">
        <v>99</v>
      </c>
      <c r="B644" s="4" t="s">
        <v>97</v>
      </c>
      <c r="C644" s="146"/>
      <c r="D644" s="146"/>
      <c r="E644" s="146"/>
      <c r="F644" s="146"/>
      <c r="G644" s="146"/>
      <c r="H644" s="94">
        <f t="shared" si="151"/>
        <v>0</v>
      </c>
      <c r="I644" s="10"/>
    </row>
    <row r="645" spans="1:9" x14ac:dyDescent="0.4">
      <c r="A645" s="44" t="s">
        <v>99</v>
      </c>
      <c r="B645" s="4" t="s">
        <v>98</v>
      </c>
      <c r="C645" s="146"/>
      <c r="D645" s="146"/>
      <c r="E645" s="146"/>
      <c r="F645" s="146"/>
      <c r="G645" s="146"/>
      <c r="H645" s="94">
        <f t="shared" si="151"/>
        <v>0</v>
      </c>
      <c r="I645" s="10"/>
    </row>
    <row r="646" spans="1:9" x14ac:dyDescent="0.4">
      <c r="A646" s="43" t="s">
        <v>100</v>
      </c>
      <c r="B646" s="4" t="s">
        <v>95</v>
      </c>
      <c r="C646" s="32">
        <f>SUM(C641:C645)</f>
        <v>0</v>
      </c>
      <c r="D646" s="32">
        <f>SUM(D641:D645)</f>
        <v>0</v>
      </c>
      <c r="E646" s="32">
        <f>SUM(E641:E645)</f>
        <v>0</v>
      </c>
      <c r="F646" s="32">
        <f t="shared" ref="F646" si="152">SUM(F641:F645)</f>
        <v>0</v>
      </c>
      <c r="G646" s="32">
        <f t="shared" ref="G646" si="153">SUM(G641:G645)</f>
        <v>0</v>
      </c>
      <c r="H646" s="118">
        <f>IF(SUM(C646:G646)&gt;H605,"COFINANCE",SUM(C646:G646))</f>
        <v>0</v>
      </c>
      <c r="I646" s="10"/>
    </row>
    <row r="647" spans="1:9" ht="15" thickBot="1" x14ac:dyDescent="0.45">
      <c r="A647" s="95" t="s">
        <v>101</v>
      </c>
      <c r="B647" s="96">
        <f>IF(H646=0,0,H641/B625)</f>
        <v>0</v>
      </c>
      <c r="C647" s="97" t="s">
        <v>95</v>
      </c>
      <c r="D647" s="97" t="s">
        <v>95</v>
      </c>
      <c r="E647" s="97" t="s">
        <v>95</v>
      </c>
      <c r="F647" s="97"/>
      <c r="G647" s="97"/>
      <c r="H647" s="98" t="s">
        <v>95</v>
      </c>
      <c r="I647" s="10"/>
    </row>
    <row r="648" spans="1:9" ht="15" thickBot="1" x14ac:dyDescent="0.45">
      <c r="A648" s="46"/>
      <c r="B648" s="37"/>
      <c r="C648" s="37"/>
      <c r="D648" s="37"/>
      <c r="E648" s="37"/>
      <c r="F648" s="37"/>
      <c r="G648" s="37"/>
      <c r="H648" s="37"/>
      <c r="I648" s="11"/>
    </row>
    <row r="649" spans="1:9" ht="18.45" x14ac:dyDescent="0.5">
      <c r="A649" s="40" t="s">
        <v>126</v>
      </c>
      <c r="B649" s="34"/>
      <c r="C649" s="34"/>
      <c r="D649" s="34"/>
      <c r="E649" s="34"/>
      <c r="F649" s="34"/>
      <c r="G649" s="34"/>
      <c r="H649" s="34"/>
      <c r="I649" s="84"/>
    </row>
    <row r="650" spans="1:9" ht="15.9" x14ac:dyDescent="0.45">
      <c r="A650" s="69"/>
      <c r="B650" s="85"/>
      <c r="C650" s="85"/>
      <c r="D650" s="85"/>
      <c r="E650" s="85"/>
      <c r="F650" s="85"/>
      <c r="G650" s="85"/>
      <c r="I650" s="10"/>
    </row>
    <row r="651" spans="1:9" ht="15.9" x14ac:dyDescent="0.45">
      <c r="A651" s="70" t="s">
        <v>56</v>
      </c>
      <c r="B651" s="86"/>
      <c r="C651" s="85"/>
      <c r="D651" s="85"/>
      <c r="E651" s="85"/>
      <c r="F651" s="85"/>
      <c r="G651" s="85"/>
      <c r="I651" s="10"/>
    </row>
    <row r="652" spans="1:9" ht="15.9" x14ac:dyDescent="0.45">
      <c r="A652" s="54"/>
      <c r="I652" s="10"/>
    </row>
    <row r="653" spans="1:9" ht="14.7" customHeight="1" thickBot="1" x14ac:dyDescent="0.45">
      <c r="A653" s="191" t="s">
        <v>651</v>
      </c>
      <c r="B653" s="192"/>
      <c r="C653" s="192"/>
      <c r="D653" s="192"/>
      <c r="E653" s="192"/>
      <c r="F653" s="192"/>
      <c r="G653" s="192"/>
      <c r="H653" s="192"/>
      <c r="I653" s="10"/>
    </row>
    <row r="654" spans="1:9" x14ac:dyDescent="0.4">
      <c r="A654" s="193" t="s">
        <v>58</v>
      </c>
      <c r="B654" s="194"/>
      <c r="C654" s="113" t="s">
        <v>59</v>
      </c>
      <c r="D654" s="113" t="s">
        <v>60</v>
      </c>
      <c r="E654" s="113" t="s">
        <v>61</v>
      </c>
      <c r="F654" s="113" t="s">
        <v>62</v>
      </c>
      <c r="G654" s="113" t="s">
        <v>63</v>
      </c>
      <c r="H654" s="114" t="s">
        <v>649</v>
      </c>
      <c r="I654" s="10"/>
    </row>
    <row r="655" spans="1:9" x14ac:dyDescent="0.4">
      <c r="A655" s="195" t="s">
        <v>65</v>
      </c>
      <c r="B655" s="196"/>
      <c r="C655" s="146"/>
      <c r="D655" s="146"/>
      <c r="E655" s="146"/>
      <c r="F655" s="146"/>
      <c r="G655" s="146"/>
      <c r="H655" s="93">
        <f t="shared" ref="H655:H660" si="154">SUM(C655:G655)</f>
        <v>0</v>
      </c>
      <c r="I655" s="10"/>
    </row>
    <row r="656" spans="1:9" ht="14.7" customHeight="1" x14ac:dyDescent="0.4">
      <c r="A656" s="197" t="s">
        <v>66</v>
      </c>
      <c r="B656" s="198"/>
      <c r="C656" s="146"/>
      <c r="D656" s="146"/>
      <c r="E656" s="146"/>
      <c r="F656" s="146"/>
      <c r="G656" s="146"/>
      <c r="H656" s="93">
        <f t="shared" si="154"/>
        <v>0</v>
      </c>
      <c r="I656" s="10"/>
    </row>
    <row r="657" spans="1:9" x14ac:dyDescent="0.4">
      <c r="A657" s="195" t="s">
        <v>67</v>
      </c>
      <c r="B657" s="196"/>
      <c r="C657" s="146"/>
      <c r="D657" s="146"/>
      <c r="E657" s="146"/>
      <c r="F657" s="146"/>
      <c r="G657" s="146"/>
      <c r="H657" s="93">
        <f t="shared" si="154"/>
        <v>0</v>
      </c>
      <c r="I657" s="10"/>
    </row>
    <row r="658" spans="1:9" x14ac:dyDescent="0.4">
      <c r="A658" s="195" t="s">
        <v>68</v>
      </c>
      <c r="B658" s="196"/>
      <c r="C658" s="146"/>
      <c r="D658" s="146"/>
      <c r="E658" s="146"/>
      <c r="F658" s="146"/>
      <c r="G658" s="146"/>
      <c r="H658" s="93">
        <f t="shared" si="154"/>
        <v>0</v>
      </c>
      <c r="I658" s="10"/>
    </row>
    <row r="659" spans="1:9" x14ac:dyDescent="0.4">
      <c r="A659" s="199" t="s">
        <v>69</v>
      </c>
      <c r="B659" s="200"/>
      <c r="C659" s="32">
        <f>SUM(C655:C658)</f>
        <v>0</v>
      </c>
      <c r="D659" s="32">
        <f>SUM(D655:D658)</f>
        <v>0</v>
      </c>
      <c r="E659" s="32">
        <f>SUM(E655:E658)</f>
        <v>0</v>
      </c>
      <c r="F659" s="32">
        <f>SUM(F655:F658)</f>
        <v>0</v>
      </c>
      <c r="G659" s="32">
        <f>SUM(G655:G658)</f>
        <v>0</v>
      </c>
      <c r="H659" s="115">
        <f t="shared" si="154"/>
        <v>0</v>
      </c>
      <c r="I659" s="10"/>
    </row>
    <row r="660" spans="1:9" ht="15" thickBot="1" x14ac:dyDescent="0.45">
      <c r="A660" s="201" t="s">
        <v>70</v>
      </c>
      <c r="B660" s="202"/>
      <c r="C660" s="116">
        <f>C659*SUM($B690:$E690)</f>
        <v>0</v>
      </c>
      <c r="D660" s="116">
        <f t="shared" ref="D660" si="155">D659*SUM($B690:$E690)</f>
        <v>0</v>
      </c>
      <c r="E660" s="116">
        <f t="shared" ref="E660" si="156">E659*SUM($B690:$E690)</f>
        <v>0</v>
      </c>
      <c r="F660" s="116">
        <f t="shared" ref="F660" si="157">F659*SUM($B690:$E690)</f>
        <v>0</v>
      </c>
      <c r="G660" s="116">
        <f t="shared" ref="G660" si="158">G659*SUM($B690:$E690)</f>
        <v>0</v>
      </c>
      <c r="H660" s="117">
        <f t="shared" si="154"/>
        <v>0</v>
      </c>
      <c r="I660" s="10"/>
    </row>
    <row r="661" spans="1:9" x14ac:dyDescent="0.4">
      <c r="A661" s="12"/>
      <c r="B661" s="2"/>
      <c r="C661" s="87"/>
      <c r="D661" s="87"/>
      <c r="E661" s="87"/>
      <c r="F661" s="87"/>
      <c r="G661" s="87"/>
      <c r="H661" s="87"/>
      <c r="I661" s="10"/>
    </row>
    <row r="662" spans="1:9" x14ac:dyDescent="0.4">
      <c r="A662" s="12"/>
      <c r="I662" s="10"/>
    </row>
    <row r="663" spans="1:9" ht="15" thickBot="1" x14ac:dyDescent="0.45">
      <c r="A663" s="65" t="s">
        <v>71</v>
      </c>
      <c r="B663" s="88"/>
      <c r="C663" s="88"/>
      <c r="D663" s="88"/>
      <c r="E663" s="88"/>
      <c r="I663" s="10"/>
    </row>
    <row r="664" spans="1:9" ht="29.15" customHeight="1" x14ac:dyDescent="0.4">
      <c r="A664" s="107" t="s">
        <v>72</v>
      </c>
      <c r="B664" s="108" t="s">
        <v>73</v>
      </c>
      <c r="C664" s="108" t="s">
        <v>74</v>
      </c>
      <c r="D664" s="108" t="s">
        <v>75</v>
      </c>
      <c r="E664" s="109" t="s">
        <v>76</v>
      </c>
      <c r="F664" s="203" t="s">
        <v>77</v>
      </c>
      <c r="G664" s="204"/>
      <c r="H664" s="205"/>
      <c r="I664" s="10"/>
    </row>
    <row r="665" spans="1:9" ht="30" customHeight="1" x14ac:dyDescent="0.4">
      <c r="A665" s="66" t="s">
        <v>78</v>
      </c>
      <c r="B665" s="67">
        <v>1</v>
      </c>
      <c r="C665" s="67">
        <v>1</v>
      </c>
      <c r="D665" s="67">
        <v>1</v>
      </c>
      <c r="E665" s="71">
        <v>1</v>
      </c>
      <c r="F665" s="206" t="s">
        <v>79</v>
      </c>
      <c r="G665" s="207"/>
      <c r="H665" s="208"/>
      <c r="I665" s="10"/>
    </row>
    <row r="666" spans="1:9" ht="29.15" x14ac:dyDescent="0.4">
      <c r="A666" s="66" t="s">
        <v>80</v>
      </c>
      <c r="B666" s="67">
        <v>1</v>
      </c>
      <c r="C666" s="67">
        <v>0.7</v>
      </c>
      <c r="D666" s="67">
        <v>0.6</v>
      </c>
      <c r="E666" s="71">
        <v>0.5</v>
      </c>
      <c r="F666" s="72" t="s">
        <v>73</v>
      </c>
      <c r="G666" s="68" t="str">
        <f>IF(H666=TRUE,"ANO","NE")</f>
        <v>NE</v>
      </c>
      <c r="H666" s="147" t="b">
        <v>0</v>
      </c>
      <c r="I666" s="10"/>
    </row>
    <row r="667" spans="1:9" x14ac:dyDescent="0.4">
      <c r="A667" s="66" t="s">
        <v>81</v>
      </c>
      <c r="B667" s="67">
        <v>1</v>
      </c>
      <c r="C667" s="67">
        <v>0.8</v>
      </c>
      <c r="D667" s="67">
        <v>0.75</v>
      </c>
      <c r="E667" s="71">
        <v>0.65</v>
      </c>
      <c r="F667" s="72" t="s">
        <v>74</v>
      </c>
      <c r="G667" s="68" t="str">
        <f>IF(H667=TRUE,"ANO","NE")</f>
        <v>NE</v>
      </c>
      <c r="H667" s="147" t="b">
        <v>0</v>
      </c>
      <c r="I667" s="10"/>
    </row>
    <row r="668" spans="1:9" ht="29.15" x14ac:dyDescent="0.4">
      <c r="A668" s="66" t="s">
        <v>82</v>
      </c>
      <c r="B668" s="67">
        <v>1</v>
      </c>
      <c r="C668" s="67">
        <v>0.45</v>
      </c>
      <c r="D668" s="67">
        <v>0.35</v>
      </c>
      <c r="E668" s="71">
        <v>0.25</v>
      </c>
      <c r="F668" s="72" t="s">
        <v>75</v>
      </c>
      <c r="G668" s="68" t="str">
        <f>IF(H668=TRUE,"ANO","NE")</f>
        <v>NE</v>
      </c>
      <c r="H668" s="147" t="b">
        <v>0</v>
      </c>
      <c r="I668" s="10"/>
    </row>
    <row r="669" spans="1:9" ht="15" thickBot="1" x14ac:dyDescent="0.45">
      <c r="A669" s="110" t="s">
        <v>83</v>
      </c>
      <c r="B669" s="111">
        <v>1</v>
      </c>
      <c r="C669" s="111">
        <v>0.6</v>
      </c>
      <c r="D669" s="111">
        <v>0.5</v>
      </c>
      <c r="E669" s="112">
        <v>0.4</v>
      </c>
      <c r="F669" s="73" t="s">
        <v>76</v>
      </c>
      <c r="G669" s="74" t="str">
        <f>IF(H669=TRUE,"ANO","NE")</f>
        <v>NE</v>
      </c>
      <c r="H669" s="148" t="b">
        <v>0</v>
      </c>
      <c r="I669" s="10"/>
    </row>
    <row r="670" spans="1:9" ht="44.15" customHeight="1" thickBot="1" x14ac:dyDescent="0.45">
      <c r="A670" s="14"/>
      <c r="B670" s="31"/>
      <c r="C670" s="31"/>
      <c r="D670" s="31"/>
      <c r="E670" s="31"/>
      <c r="F670" s="209" t="s">
        <v>84</v>
      </c>
      <c r="G670" s="210"/>
      <c r="H670" s="126">
        <f>IF(H659&gt;0,COUNTIF(G665:G669,"ANO")=1,0)</f>
        <v>0</v>
      </c>
      <c r="I670" s="10"/>
    </row>
    <row r="671" spans="1:9" x14ac:dyDescent="0.4">
      <c r="A671" s="14"/>
      <c r="B671" s="31"/>
      <c r="C671" s="31"/>
      <c r="D671" s="31"/>
      <c r="E671" s="31"/>
      <c r="F671" s="31"/>
      <c r="G671" s="31"/>
      <c r="I671" s="10"/>
    </row>
    <row r="672" spans="1:9" x14ac:dyDescent="0.4">
      <c r="A672" s="189" t="s">
        <v>114</v>
      </c>
      <c r="B672" s="190"/>
      <c r="C672" s="190"/>
      <c r="D672" s="190"/>
      <c r="E672" s="190"/>
      <c r="F672" s="190"/>
      <c r="G672" s="190"/>
      <c r="H672" s="190"/>
      <c r="I672" s="10"/>
    </row>
    <row r="673" spans="1:9" ht="29.15" x14ac:dyDescent="0.4">
      <c r="A673" s="45" t="s">
        <v>86</v>
      </c>
      <c r="B673" s="39" t="s">
        <v>649</v>
      </c>
      <c r="I673" s="10"/>
    </row>
    <row r="674" spans="1:9" x14ac:dyDescent="0.4">
      <c r="A674" s="17" t="s">
        <v>78</v>
      </c>
      <c r="B674" s="149"/>
      <c r="I674" s="10"/>
    </row>
    <row r="675" spans="1:9" x14ac:dyDescent="0.4">
      <c r="A675" s="17" t="s">
        <v>80</v>
      </c>
      <c r="B675" s="149"/>
      <c r="I675" s="10"/>
    </row>
    <row r="676" spans="1:9" x14ac:dyDescent="0.4">
      <c r="A676" s="17" t="s">
        <v>81</v>
      </c>
      <c r="B676" s="149"/>
      <c r="I676" s="10"/>
    </row>
    <row r="677" spans="1:9" x14ac:dyDescent="0.4">
      <c r="A677" s="17" t="s">
        <v>82</v>
      </c>
      <c r="B677" s="149"/>
      <c r="I677" s="10"/>
    </row>
    <row r="678" spans="1:9" x14ac:dyDescent="0.4">
      <c r="A678" s="17" t="s">
        <v>83</v>
      </c>
      <c r="B678" s="149"/>
      <c r="I678" s="10"/>
    </row>
    <row r="679" spans="1:9" x14ac:dyDescent="0.4">
      <c r="A679" s="18" t="s">
        <v>87</v>
      </c>
      <c r="B679" s="55">
        <f>IF(SUM(B674:B678)=H659,H659,"nerovná se, opravte")</f>
        <v>0</v>
      </c>
      <c r="I679" s="10"/>
    </row>
    <row r="680" spans="1:9" x14ac:dyDescent="0.4">
      <c r="A680" s="75"/>
      <c r="B680" s="77"/>
      <c r="I680" s="10"/>
    </row>
    <row r="681" spans="1:9" x14ac:dyDescent="0.4">
      <c r="A681" s="14"/>
      <c r="B681" s="76"/>
      <c r="C681" s="76"/>
      <c r="D681" s="76"/>
      <c r="E681" s="76"/>
      <c r="F681" s="76"/>
      <c r="G681" s="76"/>
      <c r="H681" s="89"/>
      <c r="I681" s="10"/>
    </row>
    <row r="682" spans="1:9" ht="14.7" customHeight="1" thickBot="1" x14ac:dyDescent="0.45">
      <c r="A682" s="211" t="s">
        <v>88</v>
      </c>
      <c r="B682" s="212"/>
      <c r="C682" s="212"/>
      <c r="D682" s="212"/>
      <c r="E682" s="212"/>
      <c r="F682" s="212"/>
      <c r="G682" s="212"/>
      <c r="H682" s="212"/>
      <c r="I682" s="10"/>
    </row>
    <row r="683" spans="1:9" ht="29.15" x14ac:dyDescent="0.4">
      <c r="A683" s="99" t="s">
        <v>72</v>
      </c>
      <c r="B683" s="100" t="s">
        <v>73</v>
      </c>
      <c r="C683" s="100" t="s">
        <v>74</v>
      </c>
      <c r="D683" s="100" t="s">
        <v>75</v>
      </c>
      <c r="E683" s="100" t="s">
        <v>76</v>
      </c>
      <c r="F683" s="100"/>
      <c r="G683" s="100"/>
      <c r="H683" s="101"/>
      <c r="I683" s="10"/>
    </row>
    <row r="684" spans="1:9" x14ac:dyDescent="0.4">
      <c r="A684" s="17" t="s">
        <v>78</v>
      </c>
      <c r="B684" s="3">
        <f>IF($H$666=TRUE,B674*B665,0)</f>
        <v>0</v>
      </c>
      <c r="C684" s="3">
        <f>IF($H$667=TRUE,$B674*C665,0)</f>
        <v>0</v>
      </c>
      <c r="D684" s="3">
        <f>IF($H$668=TRUE,$B674*D665,0)</f>
        <v>0</v>
      </c>
      <c r="E684" s="3">
        <f>IF($H$669=TRUE,$B674*E665,0)</f>
        <v>0</v>
      </c>
      <c r="F684" s="3"/>
      <c r="G684" s="3"/>
      <c r="H684" s="102"/>
      <c r="I684" s="10"/>
    </row>
    <row r="685" spans="1:9" x14ac:dyDescent="0.4">
      <c r="A685" s="17" t="s">
        <v>80</v>
      </c>
      <c r="B685" s="3">
        <f t="shared" ref="B685:B688" si="159">IF($H$666=TRUE,B675*B666,0)</f>
        <v>0</v>
      </c>
      <c r="C685" s="3">
        <f t="shared" ref="C685:C688" si="160">IF($H$667=TRUE,$B675*C666,0)</f>
        <v>0</v>
      </c>
      <c r="D685" s="3">
        <f t="shared" ref="D685:D688" si="161">IF($H$668=TRUE,$B675*D666,0)</f>
        <v>0</v>
      </c>
      <c r="E685" s="3">
        <f t="shared" ref="E685:E688" si="162">IF($H$669=TRUE,$B675*E666,0)</f>
        <v>0</v>
      </c>
      <c r="F685" s="3"/>
      <c r="G685" s="3"/>
      <c r="H685" s="102"/>
      <c r="I685" s="10"/>
    </row>
    <row r="686" spans="1:9" x14ac:dyDescent="0.4">
      <c r="A686" s="17" t="s">
        <v>81</v>
      </c>
      <c r="B686" s="3">
        <f t="shared" si="159"/>
        <v>0</v>
      </c>
      <c r="C686" s="3">
        <f t="shared" si="160"/>
        <v>0</v>
      </c>
      <c r="D686" s="3">
        <f t="shared" si="161"/>
        <v>0</v>
      </c>
      <c r="E686" s="3">
        <f t="shared" si="162"/>
        <v>0</v>
      </c>
      <c r="F686" s="3"/>
      <c r="G686" s="3"/>
      <c r="H686" s="102"/>
      <c r="I686" s="10"/>
    </row>
    <row r="687" spans="1:9" x14ac:dyDescent="0.4">
      <c r="A687" s="17" t="s">
        <v>82</v>
      </c>
      <c r="B687" s="3">
        <f t="shared" si="159"/>
        <v>0</v>
      </c>
      <c r="C687" s="3">
        <f t="shared" si="160"/>
        <v>0</v>
      </c>
      <c r="D687" s="3">
        <f t="shared" si="161"/>
        <v>0</v>
      </c>
      <c r="E687" s="3">
        <f t="shared" si="162"/>
        <v>0</v>
      </c>
      <c r="F687" s="3"/>
      <c r="G687" s="3"/>
      <c r="H687" s="102"/>
      <c r="I687" s="10"/>
    </row>
    <row r="688" spans="1:9" x14ac:dyDescent="0.4">
      <c r="A688" s="17" t="s">
        <v>83</v>
      </c>
      <c r="B688" s="3">
        <f t="shared" si="159"/>
        <v>0</v>
      </c>
      <c r="C688" s="3">
        <f t="shared" si="160"/>
        <v>0</v>
      </c>
      <c r="D688" s="3">
        <f t="shared" si="161"/>
        <v>0</v>
      </c>
      <c r="E688" s="3">
        <f t="shared" si="162"/>
        <v>0</v>
      </c>
      <c r="F688" s="3"/>
      <c r="G688" s="3"/>
      <c r="H688" s="102"/>
      <c r="I688" s="10"/>
    </row>
    <row r="689" spans="1:9" x14ac:dyDescent="0.4">
      <c r="A689" s="18" t="s">
        <v>89</v>
      </c>
      <c r="B689" s="6">
        <f>SUM(B684:B688)</f>
        <v>0</v>
      </c>
      <c r="C689" s="6">
        <f>SUM(C684:C688)</f>
        <v>0</v>
      </c>
      <c r="D689" s="6">
        <f>SUM(D684:D688)</f>
        <v>0</v>
      </c>
      <c r="E689" s="6">
        <f>SUM(E684:E688)</f>
        <v>0</v>
      </c>
      <c r="F689" s="6"/>
      <c r="G689" s="6"/>
      <c r="H689" s="103"/>
      <c r="I689" s="10"/>
    </row>
    <row r="690" spans="1:9" ht="15" thickBot="1" x14ac:dyDescent="0.45">
      <c r="A690" s="104" t="s">
        <v>90</v>
      </c>
      <c r="B690" s="105">
        <f>IF(B679=0,0,B689/B679*1)</f>
        <v>0</v>
      </c>
      <c r="C690" s="105">
        <f>IF(B679=0,0,C689/B679*1)</f>
        <v>0</v>
      </c>
      <c r="D690" s="105">
        <f>IF(B679=0,0,D689/B679*1)</f>
        <v>0</v>
      </c>
      <c r="E690" s="105">
        <f>IF(B679=0,0,E689/B679*1)</f>
        <v>0</v>
      </c>
      <c r="F690" s="105"/>
      <c r="G690" s="105"/>
      <c r="H690" s="106"/>
      <c r="I690" s="10"/>
    </row>
    <row r="691" spans="1:9" x14ac:dyDescent="0.4">
      <c r="A691" s="35"/>
      <c r="B691" s="76"/>
      <c r="C691" s="76"/>
      <c r="D691" s="76"/>
      <c r="E691" s="76"/>
      <c r="F691" s="76"/>
      <c r="G691" s="76"/>
      <c r="H691" s="76"/>
      <c r="I691" s="10"/>
    </row>
    <row r="692" spans="1:9" x14ac:dyDescent="0.4">
      <c r="A692" s="14"/>
      <c r="B692" s="76"/>
      <c r="C692" s="76"/>
      <c r="D692" s="76"/>
      <c r="E692" s="76"/>
      <c r="F692" s="76"/>
      <c r="G692" s="76"/>
      <c r="H692" s="76"/>
      <c r="I692" s="10"/>
    </row>
    <row r="693" spans="1:9" ht="14.7" customHeight="1" thickBot="1" x14ac:dyDescent="0.45">
      <c r="A693" s="189" t="s">
        <v>652</v>
      </c>
      <c r="B693" s="190"/>
      <c r="C693" s="190"/>
      <c r="D693" s="190"/>
      <c r="E693" s="190"/>
      <c r="F693" s="190"/>
      <c r="G693" s="190"/>
      <c r="H693" s="190"/>
      <c r="I693" s="10"/>
    </row>
    <row r="694" spans="1:9" x14ac:dyDescent="0.4">
      <c r="A694" s="81" t="s">
        <v>91</v>
      </c>
      <c r="B694" s="90" t="s">
        <v>92</v>
      </c>
      <c r="C694" s="91" t="s">
        <v>59</v>
      </c>
      <c r="D694" s="91" t="s">
        <v>60</v>
      </c>
      <c r="E694" s="91" t="s">
        <v>61</v>
      </c>
      <c r="F694" s="91" t="s">
        <v>62</v>
      </c>
      <c r="G694" s="91" t="s">
        <v>63</v>
      </c>
      <c r="H694" s="92" t="s">
        <v>93</v>
      </c>
      <c r="I694" s="10"/>
    </row>
    <row r="695" spans="1:9" x14ac:dyDescent="0.4">
      <c r="A695" s="43" t="s">
        <v>94</v>
      </c>
      <c r="B695" s="4" t="s">
        <v>95</v>
      </c>
      <c r="C695" s="32">
        <f>C660</f>
        <v>0</v>
      </c>
      <c r="D695" s="32">
        <f>D660</f>
        <v>0</v>
      </c>
      <c r="E695" s="32">
        <f>E660</f>
        <v>0</v>
      </c>
      <c r="F695" s="32">
        <f t="shared" ref="F695:G695" si="163">F660</f>
        <v>0</v>
      </c>
      <c r="G695" s="32">
        <f t="shared" si="163"/>
        <v>0</v>
      </c>
      <c r="H695" s="93">
        <f>SUM(C695:G695)</f>
        <v>0</v>
      </c>
      <c r="I695" s="10"/>
    </row>
    <row r="696" spans="1:9" x14ac:dyDescent="0.4">
      <c r="A696" s="44" t="s">
        <v>96</v>
      </c>
      <c r="B696" s="4" t="s">
        <v>97</v>
      </c>
      <c r="C696" s="146"/>
      <c r="D696" s="146"/>
      <c r="E696" s="146"/>
      <c r="F696" s="146"/>
      <c r="G696" s="146"/>
      <c r="H696" s="94">
        <f>SUM(C696:G696)</f>
        <v>0</v>
      </c>
      <c r="I696" s="10"/>
    </row>
    <row r="697" spans="1:9" x14ac:dyDescent="0.4">
      <c r="A697" s="44" t="s">
        <v>96</v>
      </c>
      <c r="B697" s="4" t="s">
        <v>98</v>
      </c>
      <c r="C697" s="146"/>
      <c r="D697" s="146"/>
      <c r="E697" s="146"/>
      <c r="F697" s="146"/>
      <c r="G697" s="146"/>
      <c r="H697" s="94">
        <f t="shared" ref="H697:H699" si="164">SUM(C697:G697)</f>
        <v>0</v>
      </c>
      <c r="I697" s="10"/>
    </row>
    <row r="698" spans="1:9" x14ac:dyDescent="0.4">
      <c r="A698" s="44" t="s">
        <v>99</v>
      </c>
      <c r="B698" s="4" t="s">
        <v>97</v>
      </c>
      <c r="C698" s="146"/>
      <c r="D698" s="146"/>
      <c r="E698" s="146"/>
      <c r="F698" s="146"/>
      <c r="G698" s="146"/>
      <c r="H698" s="94">
        <f t="shared" si="164"/>
        <v>0</v>
      </c>
      <c r="I698" s="10"/>
    </row>
    <row r="699" spans="1:9" x14ac:dyDescent="0.4">
      <c r="A699" s="44" t="s">
        <v>99</v>
      </c>
      <c r="B699" s="4" t="s">
        <v>98</v>
      </c>
      <c r="C699" s="146"/>
      <c r="D699" s="146"/>
      <c r="E699" s="146"/>
      <c r="F699" s="146"/>
      <c r="G699" s="146"/>
      <c r="H699" s="94">
        <f t="shared" si="164"/>
        <v>0</v>
      </c>
      <c r="I699" s="10"/>
    </row>
    <row r="700" spans="1:9" x14ac:dyDescent="0.4">
      <c r="A700" s="43" t="s">
        <v>100</v>
      </c>
      <c r="B700" s="4" t="s">
        <v>95</v>
      </c>
      <c r="C700" s="32">
        <f>SUM(C695:C699)</f>
        <v>0</v>
      </c>
      <c r="D700" s="32">
        <f>SUM(D695:D699)</f>
        <v>0</v>
      </c>
      <c r="E700" s="32">
        <f>SUM(E695:E699)</f>
        <v>0</v>
      </c>
      <c r="F700" s="32">
        <f t="shared" ref="F700" si="165">SUM(F695:F699)</f>
        <v>0</v>
      </c>
      <c r="G700" s="32">
        <f t="shared" ref="G700" si="166">SUM(G695:G699)</f>
        <v>0</v>
      </c>
      <c r="H700" s="118">
        <f>IF(SUM(C700:G700)&gt;H659,"COFINANCE",SUM(C700:G700))</f>
        <v>0</v>
      </c>
      <c r="I700" s="10"/>
    </row>
    <row r="701" spans="1:9" ht="15" thickBot="1" x14ac:dyDescent="0.45">
      <c r="A701" s="95" t="s">
        <v>101</v>
      </c>
      <c r="B701" s="96">
        <f>IF(H700=0,0,H695/B679)</f>
        <v>0</v>
      </c>
      <c r="C701" s="97" t="s">
        <v>95</v>
      </c>
      <c r="D701" s="97" t="s">
        <v>95</v>
      </c>
      <c r="E701" s="97" t="s">
        <v>95</v>
      </c>
      <c r="F701" s="97"/>
      <c r="G701" s="97"/>
      <c r="H701" s="98" t="s">
        <v>95</v>
      </c>
      <c r="I701" s="10"/>
    </row>
    <row r="702" spans="1:9" ht="15" thickBot="1" x14ac:dyDescent="0.45">
      <c r="A702" s="46"/>
      <c r="B702" s="37"/>
      <c r="C702" s="37"/>
      <c r="D702" s="37"/>
      <c r="E702" s="37"/>
      <c r="F702" s="37"/>
      <c r="G702" s="37"/>
      <c r="H702" s="37"/>
      <c r="I702" s="11"/>
    </row>
    <row r="703" spans="1:9" ht="18.45" x14ac:dyDescent="0.5">
      <c r="A703" s="40" t="s">
        <v>127</v>
      </c>
      <c r="B703" s="34"/>
      <c r="C703" s="34"/>
      <c r="D703" s="34"/>
      <c r="E703" s="34"/>
      <c r="F703" s="34"/>
      <c r="G703" s="34"/>
      <c r="H703" s="34"/>
      <c r="I703" s="84"/>
    </row>
    <row r="704" spans="1:9" ht="15.9" x14ac:dyDescent="0.45">
      <c r="A704" s="69"/>
      <c r="B704" s="85"/>
      <c r="C704" s="85"/>
      <c r="D704" s="85"/>
      <c r="E704" s="85"/>
      <c r="F704" s="85"/>
      <c r="G704" s="85"/>
      <c r="I704" s="10"/>
    </row>
    <row r="705" spans="1:9" ht="15.9" x14ac:dyDescent="0.45">
      <c r="A705" s="70" t="s">
        <v>56</v>
      </c>
      <c r="B705" s="86"/>
      <c r="C705" s="85"/>
      <c r="D705" s="85"/>
      <c r="E705" s="85"/>
      <c r="F705" s="85"/>
      <c r="G705" s="85"/>
      <c r="I705" s="10"/>
    </row>
    <row r="706" spans="1:9" ht="15.9" x14ac:dyDescent="0.45">
      <c r="A706" s="54"/>
      <c r="I706" s="10"/>
    </row>
    <row r="707" spans="1:9" ht="14.7" customHeight="1" thickBot="1" x14ac:dyDescent="0.45">
      <c r="A707" s="191" t="s">
        <v>651</v>
      </c>
      <c r="B707" s="192"/>
      <c r="C707" s="192"/>
      <c r="D707" s="192"/>
      <c r="E707" s="192"/>
      <c r="F707" s="192"/>
      <c r="G707" s="192"/>
      <c r="H707" s="192"/>
      <c r="I707" s="10"/>
    </row>
    <row r="708" spans="1:9" x14ac:dyDescent="0.4">
      <c r="A708" s="193" t="s">
        <v>58</v>
      </c>
      <c r="B708" s="194"/>
      <c r="C708" s="113" t="s">
        <v>59</v>
      </c>
      <c r="D708" s="113" t="s">
        <v>60</v>
      </c>
      <c r="E708" s="113" t="s">
        <v>61</v>
      </c>
      <c r="F708" s="113" t="s">
        <v>62</v>
      </c>
      <c r="G708" s="113" t="s">
        <v>63</v>
      </c>
      <c r="H708" s="114" t="s">
        <v>649</v>
      </c>
      <c r="I708" s="10"/>
    </row>
    <row r="709" spans="1:9" x14ac:dyDescent="0.4">
      <c r="A709" s="195" t="s">
        <v>65</v>
      </c>
      <c r="B709" s="196"/>
      <c r="C709" s="146"/>
      <c r="D709" s="146"/>
      <c r="E709" s="146"/>
      <c r="F709" s="146"/>
      <c r="G709" s="146"/>
      <c r="H709" s="93">
        <f t="shared" ref="H709:H714" si="167">SUM(C709:G709)</f>
        <v>0</v>
      </c>
      <c r="I709" s="10"/>
    </row>
    <row r="710" spans="1:9" ht="14.7" customHeight="1" x14ac:dyDescent="0.4">
      <c r="A710" s="197" t="s">
        <v>66</v>
      </c>
      <c r="B710" s="198"/>
      <c r="C710" s="146"/>
      <c r="D710" s="146"/>
      <c r="E710" s="146"/>
      <c r="F710" s="146"/>
      <c r="G710" s="146"/>
      <c r="H710" s="93">
        <f t="shared" si="167"/>
        <v>0</v>
      </c>
      <c r="I710" s="10"/>
    </row>
    <row r="711" spans="1:9" x14ac:dyDescent="0.4">
      <c r="A711" s="195" t="s">
        <v>67</v>
      </c>
      <c r="B711" s="196"/>
      <c r="C711" s="146"/>
      <c r="D711" s="146"/>
      <c r="E711" s="146"/>
      <c r="F711" s="146"/>
      <c r="G711" s="146"/>
      <c r="H711" s="93">
        <f t="shared" si="167"/>
        <v>0</v>
      </c>
      <c r="I711" s="10"/>
    </row>
    <row r="712" spans="1:9" x14ac:dyDescent="0.4">
      <c r="A712" s="195" t="s">
        <v>68</v>
      </c>
      <c r="B712" s="196"/>
      <c r="C712" s="146"/>
      <c r="D712" s="146"/>
      <c r="E712" s="146"/>
      <c r="F712" s="146"/>
      <c r="G712" s="146"/>
      <c r="H712" s="93">
        <f t="shared" si="167"/>
        <v>0</v>
      </c>
      <c r="I712" s="10"/>
    </row>
    <row r="713" spans="1:9" x14ac:dyDescent="0.4">
      <c r="A713" s="199" t="s">
        <v>69</v>
      </c>
      <c r="B713" s="200"/>
      <c r="C713" s="32">
        <f>SUM(C709:C712)</f>
        <v>0</v>
      </c>
      <c r="D713" s="32">
        <f>SUM(D709:D712)</f>
        <v>0</v>
      </c>
      <c r="E713" s="32">
        <f>SUM(E709:E712)</f>
        <v>0</v>
      </c>
      <c r="F713" s="32">
        <f>SUM(F709:F712)</f>
        <v>0</v>
      </c>
      <c r="G713" s="32">
        <f>SUM(G709:G712)</f>
        <v>0</v>
      </c>
      <c r="H713" s="115">
        <f t="shared" si="167"/>
        <v>0</v>
      </c>
      <c r="I713" s="10"/>
    </row>
    <row r="714" spans="1:9" ht="15" thickBot="1" x14ac:dyDescent="0.45">
      <c r="A714" s="201" t="s">
        <v>70</v>
      </c>
      <c r="B714" s="202"/>
      <c r="C714" s="116">
        <f>C713*SUM($B744:$E744)</f>
        <v>0</v>
      </c>
      <c r="D714" s="116">
        <f t="shared" ref="D714" si="168">D713*SUM($B744:$E744)</f>
        <v>0</v>
      </c>
      <c r="E714" s="116">
        <f t="shared" ref="E714" si="169">E713*SUM($B744:$E744)</f>
        <v>0</v>
      </c>
      <c r="F714" s="116">
        <f t="shared" ref="F714" si="170">F713*SUM($B744:$E744)</f>
        <v>0</v>
      </c>
      <c r="G714" s="116">
        <f t="shared" ref="G714" si="171">G713*SUM($B744:$E744)</f>
        <v>0</v>
      </c>
      <c r="H714" s="117">
        <f t="shared" si="167"/>
        <v>0</v>
      </c>
      <c r="I714" s="10"/>
    </row>
    <row r="715" spans="1:9" x14ac:dyDescent="0.4">
      <c r="A715" s="12"/>
      <c r="B715" s="2"/>
      <c r="C715" s="87"/>
      <c r="D715" s="87"/>
      <c r="E715" s="87"/>
      <c r="F715" s="87"/>
      <c r="G715" s="87"/>
      <c r="H715" s="87"/>
      <c r="I715" s="10"/>
    </row>
    <row r="716" spans="1:9" x14ac:dyDescent="0.4">
      <c r="A716" s="12"/>
      <c r="I716" s="10"/>
    </row>
    <row r="717" spans="1:9" ht="15" thickBot="1" x14ac:dyDescent="0.45">
      <c r="A717" s="65" t="s">
        <v>71</v>
      </c>
      <c r="B717" s="88"/>
      <c r="C717" s="88"/>
      <c r="D717" s="88"/>
      <c r="E717" s="88"/>
      <c r="I717" s="10"/>
    </row>
    <row r="718" spans="1:9" ht="29.15" customHeight="1" x14ac:dyDescent="0.4">
      <c r="A718" s="107" t="s">
        <v>72</v>
      </c>
      <c r="B718" s="108" t="s">
        <v>73</v>
      </c>
      <c r="C718" s="108" t="s">
        <v>74</v>
      </c>
      <c r="D718" s="108" t="s">
        <v>75</v>
      </c>
      <c r="E718" s="109" t="s">
        <v>76</v>
      </c>
      <c r="F718" s="203" t="s">
        <v>77</v>
      </c>
      <c r="G718" s="204"/>
      <c r="H718" s="205"/>
      <c r="I718" s="10"/>
    </row>
    <row r="719" spans="1:9" ht="25.5" customHeight="1" x14ac:dyDescent="0.4">
      <c r="A719" s="66" t="s">
        <v>78</v>
      </c>
      <c r="B719" s="67">
        <v>1</v>
      </c>
      <c r="C719" s="67">
        <v>1</v>
      </c>
      <c r="D719" s="67">
        <v>1</v>
      </c>
      <c r="E719" s="71">
        <v>1</v>
      </c>
      <c r="F719" s="206" t="s">
        <v>79</v>
      </c>
      <c r="G719" s="207"/>
      <c r="H719" s="208"/>
      <c r="I719" s="10"/>
    </row>
    <row r="720" spans="1:9" ht="29.15" x14ac:dyDescent="0.4">
      <c r="A720" s="66" t="s">
        <v>80</v>
      </c>
      <c r="B720" s="67">
        <v>1</v>
      </c>
      <c r="C720" s="67">
        <v>0.7</v>
      </c>
      <c r="D720" s="67">
        <v>0.6</v>
      </c>
      <c r="E720" s="71">
        <v>0.5</v>
      </c>
      <c r="F720" s="72" t="s">
        <v>73</v>
      </c>
      <c r="G720" s="68" t="str">
        <f>IF(H720=TRUE,"ANO","NE")</f>
        <v>NE</v>
      </c>
      <c r="H720" s="147" t="b">
        <v>0</v>
      </c>
      <c r="I720" s="10"/>
    </row>
    <row r="721" spans="1:9" x14ac:dyDescent="0.4">
      <c r="A721" s="66" t="s">
        <v>81</v>
      </c>
      <c r="B721" s="67">
        <v>1</v>
      </c>
      <c r="C721" s="67">
        <v>0.8</v>
      </c>
      <c r="D721" s="67">
        <v>0.75</v>
      </c>
      <c r="E721" s="71">
        <v>0.65</v>
      </c>
      <c r="F721" s="72" t="s">
        <v>74</v>
      </c>
      <c r="G721" s="68" t="str">
        <f>IF(H721=TRUE,"ANO","NE")</f>
        <v>NE</v>
      </c>
      <c r="H721" s="147" t="b">
        <v>0</v>
      </c>
      <c r="I721" s="10"/>
    </row>
    <row r="722" spans="1:9" ht="29.15" x14ac:dyDescent="0.4">
      <c r="A722" s="66" t="s">
        <v>82</v>
      </c>
      <c r="B722" s="67">
        <v>1</v>
      </c>
      <c r="C722" s="67">
        <v>0.45</v>
      </c>
      <c r="D722" s="67">
        <v>0.35</v>
      </c>
      <c r="E722" s="71">
        <v>0.25</v>
      </c>
      <c r="F722" s="72" t="s">
        <v>75</v>
      </c>
      <c r="G722" s="68" t="str">
        <f>IF(H722=TRUE,"ANO","NE")</f>
        <v>NE</v>
      </c>
      <c r="H722" s="147" t="b">
        <v>0</v>
      </c>
      <c r="I722" s="10"/>
    </row>
    <row r="723" spans="1:9" ht="15" thickBot="1" x14ac:dyDescent="0.45">
      <c r="A723" s="110" t="s">
        <v>83</v>
      </c>
      <c r="B723" s="111">
        <v>1</v>
      </c>
      <c r="C723" s="111">
        <v>0.6</v>
      </c>
      <c r="D723" s="111">
        <v>0.5</v>
      </c>
      <c r="E723" s="112">
        <v>0.4</v>
      </c>
      <c r="F723" s="73" t="s">
        <v>76</v>
      </c>
      <c r="G723" s="74" t="str">
        <f>IF(H723=TRUE,"ANO","NE")</f>
        <v>NE</v>
      </c>
      <c r="H723" s="148" t="b">
        <v>0</v>
      </c>
      <c r="I723" s="10"/>
    </row>
    <row r="724" spans="1:9" ht="43.75" customHeight="1" thickBot="1" x14ac:dyDescent="0.45">
      <c r="A724" s="14"/>
      <c r="B724" s="31"/>
      <c r="C724" s="31"/>
      <c r="D724" s="31"/>
      <c r="E724" s="31"/>
      <c r="F724" s="209" t="s">
        <v>84</v>
      </c>
      <c r="G724" s="210"/>
      <c r="H724" s="126">
        <f>IF(H713&gt;0,COUNTIF(G719:G723,"ANO")=1,0)</f>
        <v>0</v>
      </c>
      <c r="I724" s="10"/>
    </row>
    <row r="725" spans="1:9" x14ac:dyDescent="0.4">
      <c r="A725" s="14"/>
      <c r="B725" s="31"/>
      <c r="C725" s="31"/>
      <c r="D725" s="31"/>
      <c r="E725" s="31"/>
      <c r="F725" s="31"/>
      <c r="G725" s="31"/>
      <c r="I725" s="10"/>
    </row>
    <row r="726" spans="1:9" x14ac:dyDescent="0.4">
      <c r="A726" s="189" t="s">
        <v>114</v>
      </c>
      <c r="B726" s="190"/>
      <c r="C726" s="190"/>
      <c r="D726" s="190"/>
      <c r="E726" s="190"/>
      <c r="F726" s="190"/>
      <c r="G726" s="190"/>
      <c r="H726" s="190"/>
      <c r="I726" s="10"/>
    </row>
    <row r="727" spans="1:9" ht="29.15" x14ac:dyDescent="0.4">
      <c r="A727" s="45" t="s">
        <v>86</v>
      </c>
      <c r="B727" s="39" t="s">
        <v>649</v>
      </c>
      <c r="I727" s="10"/>
    </row>
    <row r="728" spans="1:9" x14ac:dyDescent="0.4">
      <c r="A728" s="17" t="s">
        <v>78</v>
      </c>
      <c r="B728" s="149"/>
      <c r="I728" s="10"/>
    </row>
    <row r="729" spans="1:9" x14ac:dyDescent="0.4">
      <c r="A729" s="17" t="s">
        <v>80</v>
      </c>
      <c r="B729" s="149"/>
      <c r="I729" s="10"/>
    </row>
    <row r="730" spans="1:9" x14ac:dyDescent="0.4">
      <c r="A730" s="17" t="s">
        <v>81</v>
      </c>
      <c r="B730" s="149"/>
      <c r="I730" s="10"/>
    </row>
    <row r="731" spans="1:9" x14ac:dyDescent="0.4">
      <c r="A731" s="17" t="s">
        <v>82</v>
      </c>
      <c r="B731" s="149"/>
      <c r="I731" s="10"/>
    </row>
    <row r="732" spans="1:9" x14ac:dyDescent="0.4">
      <c r="A732" s="17" t="s">
        <v>83</v>
      </c>
      <c r="B732" s="149"/>
      <c r="I732" s="10"/>
    </row>
    <row r="733" spans="1:9" x14ac:dyDescent="0.4">
      <c r="A733" s="18" t="s">
        <v>87</v>
      </c>
      <c r="B733" s="55">
        <f>IF(SUM(B728:B732)=H713,H713,"nerovná se, opravte")</f>
        <v>0</v>
      </c>
      <c r="I733" s="10"/>
    </row>
    <row r="734" spans="1:9" x14ac:dyDescent="0.4">
      <c r="A734" s="75"/>
      <c r="B734" s="77"/>
      <c r="I734" s="10"/>
    </row>
    <row r="735" spans="1:9" x14ac:dyDescent="0.4">
      <c r="A735" s="14"/>
      <c r="B735" s="76"/>
      <c r="C735" s="76"/>
      <c r="D735" s="76"/>
      <c r="E735" s="76"/>
      <c r="F735" s="76"/>
      <c r="G735" s="76"/>
      <c r="H735" s="89"/>
      <c r="I735" s="10"/>
    </row>
    <row r="736" spans="1:9" ht="14.7" customHeight="1" thickBot="1" x14ac:dyDescent="0.45">
      <c r="A736" s="211" t="s">
        <v>88</v>
      </c>
      <c r="B736" s="212"/>
      <c r="C736" s="212"/>
      <c r="D736" s="212"/>
      <c r="E736" s="212"/>
      <c r="F736" s="212"/>
      <c r="G736" s="212"/>
      <c r="H736" s="212"/>
      <c r="I736" s="10"/>
    </row>
    <row r="737" spans="1:9" ht="29.15" x14ac:dyDescent="0.4">
      <c r="A737" s="99" t="s">
        <v>72</v>
      </c>
      <c r="B737" s="100" t="s">
        <v>73</v>
      </c>
      <c r="C737" s="100" t="s">
        <v>74</v>
      </c>
      <c r="D737" s="100" t="s">
        <v>75</v>
      </c>
      <c r="E737" s="100" t="s">
        <v>76</v>
      </c>
      <c r="F737" s="100"/>
      <c r="G737" s="100"/>
      <c r="H737" s="101"/>
      <c r="I737" s="10"/>
    </row>
    <row r="738" spans="1:9" x14ac:dyDescent="0.4">
      <c r="A738" s="17" t="s">
        <v>78</v>
      </c>
      <c r="B738" s="3">
        <f>IF($H$720=TRUE,B728*B719,0)</f>
        <v>0</v>
      </c>
      <c r="C738" s="3">
        <f>IF($H$721=TRUE,$B728*C719,0)</f>
        <v>0</v>
      </c>
      <c r="D738" s="3">
        <f>IF($H$722=TRUE,$B728*D719,0)</f>
        <v>0</v>
      </c>
      <c r="E738" s="3">
        <f>IF($H$723=TRUE,$B728*E719,0)</f>
        <v>0</v>
      </c>
      <c r="F738" s="3"/>
      <c r="G738" s="3"/>
      <c r="H738" s="102"/>
      <c r="I738" s="10"/>
    </row>
    <row r="739" spans="1:9" x14ac:dyDescent="0.4">
      <c r="A739" s="17" t="s">
        <v>80</v>
      </c>
      <c r="B739" s="3">
        <f t="shared" ref="B739:B742" si="172">IF($H$720=TRUE,B729*B720,0)</f>
        <v>0</v>
      </c>
      <c r="C739" s="3">
        <f t="shared" ref="C739:C742" si="173">IF($H$721=TRUE,$B729*C720,0)</f>
        <v>0</v>
      </c>
      <c r="D739" s="3">
        <f t="shared" ref="D739:D742" si="174">IF($H$722=TRUE,$B729*D720,0)</f>
        <v>0</v>
      </c>
      <c r="E739" s="3">
        <f t="shared" ref="E739:E742" si="175">IF($H$723=TRUE,$B729*E720,0)</f>
        <v>0</v>
      </c>
      <c r="F739" s="3"/>
      <c r="G739" s="3"/>
      <c r="H739" s="102"/>
      <c r="I739" s="10"/>
    </row>
    <row r="740" spans="1:9" x14ac:dyDescent="0.4">
      <c r="A740" s="17" t="s">
        <v>81</v>
      </c>
      <c r="B740" s="3">
        <f t="shared" si="172"/>
        <v>0</v>
      </c>
      <c r="C740" s="3">
        <f t="shared" si="173"/>
        <v>0</v>
      </c>
      <c r="D740" s="3">
        <f t="shared" si="174"/>
        <v>0</v>
      </c>
      <c r="E740" s="3">
        <f t="shared" si="175"/>
        <v>0</v>
      </c>
      <c r="F740" s="3"/>
      <c r="G740" s="3"/>
      <c r="H740" s="102"/>
      <c r="I740" s="10"/>
    </row>
    <row r="741" spans="1:9" x14ac:dyDescent="0.4">
      <c r="A741" s="17" t="s">
        <v>82</v>
      </c>
      <c r="B741" s="3">
        <f t="shared" si="172"/>
        <v>0</v>
      </c>
      <c r="C741" s="3">
        <f t="shared" si="173"/>
        <v>0</v>
      </c>
      <c r="D741" s="3">
        <f t="shared" si="174"/>
        <v>0</v>
      </c>
      <c r="E741" s="3">
        <f t="shared" si="175"/>
        <v>0</v>
      </c>
      <c r="F741" s="3"/>
      <c r="G741" s="3"/>
      <c r="H741" s="102"/>
      <c r="I741" s="10"/>
    </row>
    <row r="742" spans="1:9" x14ac:dyDescent="0.4">
      <c r="A742" s="17" t="s">
        <v>83</v>
      </c>
      <c r="B742" s="3">
        <f t="shared" si="172"/>
        <v>0</v>
      </c>
      <c r="C742" s="3">
        <f t="shared" si="173"/>
        <v>0</v>
      </c>
      <c r="D742" s="3">
        <f t="shared" si="174"/>
        <v>0</v>
      </c>
      <c r="E742" s="3">
        <f t="shared" si="175"/>
        <v>0</v>
      </c>
      <c r="F742" s="3"/>
      <c r="G742" s="3"/>
      <c r="H742" s="102"/>
      <c r="I742" s="10"/>
    </row>
    <row r="743" spans="1:9" x14ac:dyDescent="0.4">
      <c r="A743" s="18" t="s">
        <v>89</v>
      </c>
      <c r="B743" s="6">
        <f>SUM(B738:B742)</f>
        <v>0</v>
      </c>
      <c r="C743" s="6">
        <f>SUM(C738:C742)</f>
        <v>0</v>
      </c>
      <c r="D743" s="6">
        <f>SUM(D738:D742)</f>
        <v>0</v>
      </c>
      <c r="E743" s="6">
        <f>SUM(E738:E742)</f>
        <v>0</v>
      </c>
      <c r="F743" s="6"/>
      <c r="G743" s="6"/>
      <c r="H743" s="103"/>
      <c r="I743" s="10"/>
    </row>
    <row r="744" spans="1:9" ht="15" thickBot="1" x14ac:dyDescent="0.45">
      <c r="A744" s="104" t="s">
        <v>90</v>
      </c>
      <c r="B744" s="105">
        <f>IF(B733=0,0,B743/B733*1)</f>
        <v>0</v>
      </c>
      <c r="C744" s="105">
        <f>IF(B733=0,0,C743/B733*1)</f>
        <v>0</v>
      </c>
      <c r="D744" s="105">
        <f>IF(B733=0,0,D743/B733*1)</f>
        <v>0</v>
      </c>
      <c r="E744" s="105">
        <f>IF(B733=0,0,E743/B733*1)</f>
        <v>0</v>
      </c>
      <c r="F744" s="105"/>
      <c r="G744" s="105"/>
      <c r="H744" s="106"/>
      <c r="I744" s="10"/>
    </row>
    <row r="745" spans="1:9" x14ac:dyDescent="0.4">
      <c r="A745" s="35"/>
      <c r="B745" s="76"/>
      <c r="C745" s="76"/>
      <c r="D745" s="76"/>
      <c r="E745" s="76"/>
      <c r="F745" s="76"/>
      <c r="G745" s="76"/>
      <c r="H745" s="76"/>
      <c r="I745" s="10"/>
    </row>
    <row r="746" spans="1:9" x14ac:dyDescent="0.4">
      <c r="A746" s="14"/>
      <c r="B746" s="76"/>
      <c r="C746" s="76"/>
      <c r="D746" s="76"/>
      <c r="E746" s="76"/>
      <c r="F746" s="76"/>
      <c r="G746" s="76"/>
      <c r="H746" s="76"/>
      <c r="I746" s="10"/>
    </row>
    <row r="747" spans="1:9" ht="14.7" customHeight="1" thickBot="1" x14ac:dyDescent="0.45">
      <c r="A747" s="189" t="s">
        <v>652</v>
      </c>
      <c r="B747" s="190"/>
      <c r="C747" s="190"/>
      <c r="D747" s="190"/>
      <c r="E747" s="190"/>
      <c r="F747" s="190"/>
      <c r="G747" s="190"/>
      <c r="H747" s="190"/>
      <c r="I747" s="10"/>
    </row>
    <row r="748" spans="1:9" x14ac:dyDescent="0.4">
      <c r="A748" s="81" t="s">
        <v>91</v>
      </c>
      <c r="B748" s="90" t="s">
        <v>92</v>
      </c>
      <c r="C748" s="91" t="s">
        <v>59</v>
      </c>
      <c r="D748" s="91" t="s">
        <v>60</v>
      </c>
      <c r="E748" s="91" t="s">
        <v>61</v>
      </c>
      <c r="F748" s="91" t="s">
        <v>62</v>
      </c>
      <c r="G748" s="91" t="s">
        <v>63</v>
      </c>
      <c r="H748" s="92" t="s">
        <v>93</v>
      </c>
      <c r="I748" s="10"/>
    </row>
    <row r="749" spans="1:9" x14ac:dyDescent="0.4">
      <c r="A749" s="43" t="s">
        <v>94</v>
      </c>
      <c r="B749" s="4" t="s">
        <v>95</v>
      </c>
      <c r="C749" s="32">
        <f>C714</f>
        <v>0</v>
      </c>
      <c r="D749" s="32">
        <f>D714</f>
        <v>0</v>
      </c>
      <c r="E749" s="32">
        <f>E714</f>
        <v>0</v>
      </c>
      <c r="F749" s="32">
        <f t="shared" ref="F749:G749" si="176">F714</f>
        <v>0</v>
      </c>
      <c r="G749" s="32">
        <f t="shared" si="176"/>
        <v>0</v>
      </c>
      <c r="H749" s="93">
        <f>SUM(C749:G749)</f>
        <v>0</v>
      </c>
      <c r="I749" s="10"/>
    </row>
    <row r="750" spans="1:9" x14ac:dyDescent="0.4">
      <c r="A750" s="44" t="s">
        <v>96</v>
      </c>
      <c r="B750" s="4" t="s">
        <v>97</v>
      </c>
      <c r="C750" s="146"/>
      <c r="D750" s="146"/>
      <c r="E750" s="146"/>
      <c r="F750" s="146"/>
      <c r="G750" s="146"/>
      <c r="H750" s="94">
        <f>SUM(C750:G750)</f>
        <v>0</v>
      </c>
      <c r="I750" s="10"/>
    </row>
    <row r="751" spans="1:9" x14ac:dyDescent="0.4">
      <c r="A751" s="44" t="s">
        <v>96</v>
      </c>
      <c r="B751" s="4" t="s">
        <v>98</v>
      </c>
      <c r="C751" s="146"/>
      <c r="D751" s="146"/>
      <c r="E751" s="146"/>
      <c r="F751" s="146"/>
      <c r="G751" s="146"/>
      <c r="H751" s="94">
        <f t="shared" ref="H751:H753" si="177">SUM(C751:G751)</f>
        <v>0</v>
      </c>
      <c r="I751" s="10"/>
    </row>
    <row r="752" spans="1:9" x14ac:dyDescent="0.4">
      <c r="A752" s="44" t="s">
        <v>99</v>
      </c>
      <c r="B752" s="4" t="s">
        <v>97</v>
      </c>
      <c r="C752" s="146"/>
      <c r="D752" s="146"/>
      <c r="E752" s="146"/>
      <c r="F752" s="146"/>
      <c r="G752" s="146"/>
      <c r="H752" s="94">
        <f t="shared" si="177"/>
        <v>0</v>
      </c>
      <c r="I752" s="10"/>
    </row>
    <row r="753" spans="1:9" x14ac:dyDescent="0.4">
      <c r="A753" s="44" t="s">
        <v>99</v>
      </c>
      <c r="B753" s="4" t="s">
        <v>98</v>
      </c>
      <c r="C753" s="146"/>
      <c r="D753" s="146"/>
      <c r="E753" s="146"/>
      <c r="F753" s="146"/>
      <c r="G753" s="146"/>
      <c r="H753" s="94">
        <f t="shared" si="177"/>
        <v>0</v>
      </c>
      <c r="I753" s="10"/>
    </row>
    <row r="754" spans="1:9" x14ac:dyDescent="0.4">
      <c r="A754" s="43" t="s">
        <v>100</v>
      </c>
      <c r="B754" s="4" t="s">
        <v>95</v>
      </c>
      <c r="C754" s="32">
        <f>SUM(C749:C753)</f>
        <v>0</v>
      </c>
      <c r="D754" s="32">
        <f>SUM(D749:D753)</f>
        <v>0</v>
      </c>
      <c r="E754" s="32">
        <f>SUM(E749:E753)</f>
        <v>0</v>
      </c>
      <c r="F754" s="32">
        <f t="shared" ref="F754" si="178">SUM(F749:F753)</f>
        <v>0</v>
      </c>
      <c r="G754" s="32">
        <f t="shared" ref="G754" si="179">SUM(G749:G753)</f>
        <v>0</v>
      </c>
      <c r="H754" s="118">
        <f>IF(SUM(C754:G754)&gt;H713,"COFINANCE",SUM(C754:G754))</f>
        <v>0</v>
      </c>
      <c r="I754" s="10"/>
    </row>
    <row r="755" spans="1:9" ht="15" thickBot="1" x14ac:dyDescent="0.45">
      <c r="A755" s="95" t="s">
        <v>101</v>
      </c>
      <c r="B755" s="96">
        <f>IF(H754=0,0,H749/B733)</f>
        <v>0</v>
      </c>
      <c r="C755" s="97" t="s">
        <v>95</v>
      </c>
      <c r="D755" s="97" t="s">
        <v>95</v>
      </c>
      <c r="E755" s="97" t="s">
        <v>95</v>
      </c>
      <c r="F755" s="97"/>
      <c r="G755" s="97"/>
      <c r="H755" s="98" t="s">
        <v>95</v>
      </c>
      <c r="I755" s="10"/>
    </row>
    <row r="756" spans="1:9" ht="15" thickBot="1" x14ac:dyDescent="0.45">
      <c r="A756" s="46"/>
      <c r="B756" s="37"/>
      <c r="C756" s="37"/>
      <c r="D756" s="37"/>
      <c r="E756" s="37"/>
      <c r="F756" s="37"/>
      <c r="G756" s="37"/>
      <c r="H756" s="37"/>
      <c r="I756" s="11"/>
    </row>
  </sheetData>
  <sheetProtection algorithmName="SHA-512" hashValue="3YFThdR+Exl61RpqmVTxn0Bg4k2KIQZL0824BoqQZ2fFvC0e50qxQSrESumAbaksxYW+LGkjaUuX+ey2CLqQwQ==" saltValue="6nwoCLpcs7tx5xyIP8ECuQ==" spinCount="100000" sheet="1" selectLockedCells="1"/>
  <protectedRanges>
    <protectedRange sqref="C13:G13 C67:G67 C121:G121 C175:G175 C229:G229 C283:G283 C337:G337 C391:G391 C445:G445 C499:G499 C553:G553 C607:G607 C661:G661 C715:G715" name="Oblast3_1"/>
    <protectedRange sqref="C655:G658 C709:G712 C12:G12 C66:G66 C120:G120 C174:G174 C228:G228 C282:G282 C336:G336 C390:G390 C444:G444 C498:G498 C552:G552 C606:G606 C660:G660 C714:G714 C277:G280 C331:G334 C385:G388 C439:G442 C493:G496 C547:G550 C601:G604 C7:G10 C61:G64 C115:G118 C169:G172 C223:G226" name="Oblast2"/>
    <protectedRange sqref="C47:G51 C101:G105 C155:G159 C209:G213 C263:G267 C317:G321 C371:G375 C425:G429 C479:G483 C533:G537 C587:G591 C641:G645 C695:G699 C749:G753" name="Oblast4_1"/>
  </protectedRanges>
  <mergeCells count="196">
    <mergeCell ref="A736:H736"/>
    <mergeCell ref="A747:H747"/>
    <mergeCell ref="A713:B713"/>
    <mergeCell ref="A714:B714"/>
    <mergeCell ref="F718:H718"/>
    <mergeCell ref="F719:H719"/>
    <mergeCell ref="F724:G724"/>
    <mergeCell ref="A708:B708"/>
    <mergeCell ref="A709:B709"/>
    <mergeCell ref="A710:B710"/>
    <mergeCell ref="A711:B711"/>
    <mergeCell ref="A712:B712"/>
    <mergeCell ref="A726:H726"/>
    <mergeCell ref="F665:H665"/>
    <mergeCell ref="F670:G670"/>
    <mergeCell ref="A682:H682"/>
    <mergeCell ref="A693:H693"/>
    <mergeCell ref="A707:H707"/>
    <mergeCell ref="A657:B657"/>
    <mergeCell ref="A658:B658"/>
    <mergeCell ref="A659:B659"/>
    <mergeCell ref="A660:B660"/>
    <mergeCell ref="F664:H664"/>
    <mergeCell ref="A639:H639"/>
    <mergeCell ref="A653:H653"/>
    <mergeCell ref="A654:B654"/>
    <mergeCell ref="A655:B655"/>
    <mergeCell ref="A656:B656"/>
    <mergeCell ref="A606:B606"/>
    <mergeCell ref="F610:H610"/>
    <mergeCell ref="F611:H611"/>
    <mergeCell ref="F616:G616"/>
    <mergeCell ref="A628:H628"/>
    <mergeCell ref="A618:H618"/>
    <mergeCell ref="A601:B601"/>
    <mergeCell ref="A602:B602"/>
    <mergeCell ref="A603:B603"/>
    <mergeCell ref="A604:B604"/>
    <mergeCell ref="A605:B605"/>
    <mergeCell ref="F562:G562"/>
    <mergeCell ref="A574:H574"/>
    <mergeCell ref="A585:H585"/>
    <mergeCell ref="A599:H599"/>
    <mergeCell ref="A600:B600"/>
    <mergeCell ref="A550:B550"/>
    <mergeCell ref="A551:B551"/>
    <mergeCell ref="A552:B552"/>
    <mergeCell ref="F556:H556"/>
    <mergeCell ref="F557:H557"/>
    <mergeCell ref="A545:H545"/>
    <mergeCell ref="A546:B546"/>
    <mergeCell ref="A547:B547"/>
    <mergeCell ref="A548:B548"/>
    <mergeCell ref="A549:B549"/>
    <mergeCell ref="F502:H502"/>
    <mergeCell ref="F503:H503"/>
    <mergeCell ref="F508:G508"/>
    <mergeCell ref="A520:H520"/>
    <mergeCell ref="A531:H531"/>
    <mergeCell ref="A494:B494"/>
    <mergeCell ref="A495:B495"/>
    <mergeCell ref="A496:B496"/>
    <mergeCell ref="A497:B497"/>
    <mergeCell ref="A498:B498"/>
    <mergeCell ref="A466:H466"/>
    <mergeCell ref="A477:H477"/>
    <mergeCell ref="A491:H491"/>
    <mergeCell ref="A492:B492"/>
    <mergeCell ref="A493:B493"/>
    <mergeCell ref="A443:B443"/>
    <mergeCell ref="A444:B444"/>
    <mergeCell ref="F448:H448"/>
    <mergeCell ref="F449:H449"/>
    <mergeCell ref="F454:G454"/>
    <mergeCell ref="A438:B438"/>
    <mergeCell ref="A439:B439"/>
    <mergeCell ref="A440:B440"/>
    <mergeCell ref="A441:B441"/>
    <mergeCell ref="A442:B442"/>
    <mergeCell ref="F395:H395"/>
    <mergeCell ref="F400:G400"/>
    <mergeCell ref="A412:H412"/>
    <mergeCell ref="A423:H423"/>
    <mergeCell ref="A437:H437"/>
    <mergeCell ref="A387:B387"/>
    <mergeCell ref="A388:B388"/>
    <mergeCell ref="A389:B389"/>
    <mergeCell ref="A390:B390"/>
    <mergeCell ref="F394:H394"/>
    <mergeCell ref="A369:H369"/>
    <mergeCell ref="A383:H383"/>
    <mergeCell ref="A384:B384"/>
    <mergeCell ref="A385:B385"/>
    <mergeCell ref="A386:B386"/>
    <mergeCell ref="A336:B336"/>
    <mergeCell ref="F340:H340"/>
    <mergeCell ref="F341:H341"/>
    <mergeCell ref="F346:G346"/>
    <mergeCell ref="A358:H358"/>
    <mergeCell ref="A331:B331"/>
    <mergeCell ref="A332:B332"/>
    <mergeCell ref="A333:B333"/>
    <mergeCell ref="A334:B334"/>
    <mergeCell ref="A335:B335"/>
    <mergeCell ref="A348:H348"/>
    <mergeCell ref="F292:G292"/>
    <mergeCell ref="A304:H304"/>
    <mergeCell ref="A315:H315"/>
    <mergeCell ref="A329:H329"/>
    <mergeCell ref="A330:B330"/>
    <mergeCell ref="A280:B280"/>
    <mergeCell ref="A281:B281"/>
    <mergeCell ref="A282:B282"/>
    <mergeCell ref="F286:H286"/>
    <mergeCell ref="F287:H287"/>
    <mergeCell ref="A275:H275"/>
    <mergeCell ref="A276:B276"/>
    <mergeCell ref="A277:B277"/>
    <mergeCell ref="A278:B278"/>
    <mergeCell ref="A279:B279"/>
    <mergeCell ref="F232:H232"/>
    <mergeCell ref="F233:H233"/>
    <mergeCell ref="F238:G238"/>
    <mergeCell ref="A250:H250"/>
    <mergeCell ref="A261:H261"/>
    <mergeCell ref="A240:H240"/>
    <mergeCell ref="A224:B224"/>
    <mergeCell ref="A225:B225"/>
    <mergeCell ref="A226:B226"/>
    <mergeCell ref="A227:B227"/>
    <mergeCell ref="A228:B228"/>
    <mergeCell ref="A196:H196"/>
    <mergeCell ref="A207:H207"/>
    <mergeCell ref="A221:H221"/>
    <mergeCell ref="A222:B222"/>
    <mergeCell ref="A223:B223"/>
    <mergeCell ref="F70:H70"/>
    <mergeCell ref="F71:H71"/>
    <mergeCell ref="F76:G76"/>
    <mergeCell ref="A88:H88"/>
    <mergeCell ref="F125:H125"/>
    <mergeCell ref="F130:G130"/>
    <mergeCell ref="A142:H142"/>
    <mergeCell ref="A153:H153"/>
    <mergeCell ref="A167:H167"/>
    <mergeCell ref="A117:B117"/>
    <mergeCell ref="A118:B118"/>
    <mergeCell ref="A119:B119"/>
    <mergeCell ref="A120:B120"/>
    <mergeCell ref="F124:H124"/>
    <mergeCell ref="A66:B66"/>
    <mergeCell ref="A34:H34"/>
    <mergeCell ref="A45:H45"/>
    <mergeCell ref="A59:H59"/>
    <mergeCell ref="A60:B60"/>
    <mergeCell ref="A61:B61"/>
    <mergeCell ref="A62:B62"/>
    <mergeCell ref="A63:B63"/>
    <mergeCell ref="A64:B64"/>
    <mergeCell ref="F17:H17"/>
    <mergeCell ref="F22:G22"/>
    <mergeCell ref="A65:B65"/>
    <mergeCell ref="A5:H5"/>
    <mergeCell ref="A6:B6"/>
    <mergeCell ref="A7:B7"/>
    <mergeCell ref="A8:B8"/>
    <mergeCell ref="A9:B9"/>
    <mergeCell ref="A10:B10"/>
    <mergeCell ref="A11:B11"/>
    <mergeCell ref="A12:B12"/>
    <mergeCell ref="F16:H16"/>
    <mergeCell ref="A24:H24"/>
    <mergeCell ref="A186:H186"/>
    <mergeCell ref="A132:H132"/>
    <mergeCell ref="A78:H78"/>
    <mergeCell ref="A294:H294"/>
    <mergeCell ref="A402:H402"/>
    <mergeCell ref="A456:H456"/>
    <mergeCell ref="A510:H510"/>
    <mergeCell ref="A564:H564"/>
    <mergeCell ref="A672:H672"/>
    <mergeCell ref="A99:H99"/>
    <mergeCell ref="A113:H113"/>
    <mergeCell ref="A114:B114"/>
    <mergeCell ref="A115:B115"/>
    <mergeCell ref="A116:B116"/>
    <mergeCell ref="A173:B173"/>
    <mergeCell ref="A174:B174"/>
    <mergeCell ref="F178:H178"/>
    <mergeCell ref="F179:H179"/>
    <mergeCell ref="F184:G184"/>
    <mergeCell ref="A168:B168"/>
    <mergeCell ref="A169:B169"/>
    <mergeCell ref="A170:B170"/>
    <mergeCell ref="A171:B171"/>
    <mergeCell ref="A172:B17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C8C373D-AE69-4C9C-B120-7C52FA01F49A}">
            <xm:f>Spoluuchazeči!$F$327="NE"</xm:f>
            <x14:dxf>
              <fill>
                <patternFill>
                  <bgColor theme="1"/>
                </patternFill>
              </fill>
            </x14:dxf>
          </x14:cfRule>
          <xm:sqref>A649:H652 A702:H702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O48"/>
  <sheetViews>
    <sheetView zoomScaleNormal="100" workbookViewId="0">
      <selection activeCell="G29" sqref="G29"/>
    </sheetView>
  </sheetViews>
  <sheetFormatPr defaultRowHeight="14.6" x14ac:dyDescent="0.4"/>
  <cols>
    <col min="1" max="1" width="62" style="24" customWidth="1"/>
    <col min="2" max="8" width="14.84375" style="24" customWidth="1"/>
    <col min="11" max="11" width="10.15234375" bestFit="1" customWidth="1"/>
    <col min="12" max="12" width="15.53515625" bestFit="1" customWidth="1"/>
  </cols>
  <sheetData>
    <row r="1" spans="1:15" ht="18.45" x14ac:dyDescent="0.4">
      <c r="A1" s="42" t="s">
        <v>128</v>
      </c>
      <c r="B1" s="13"/>
      <c r="C1" s="13"/>
      <c r="D1" s="13"/>
      <c r="E1" s="13"/>
      <c r="F1" s="13"/>
      <c r="G1" s="13"/>
      <c r="H1" s="13"/>
    </row>
    <row r="2" spans="1:15" ht="15.9" x14ac:dyDescent="0.4">
      <c r="A2" s="57" t="s">
        <v>129</v>
      </c>
    </row>
    <row r="3" spans="1:15" x14ac:dyDescent="0.4">
      <c r="A3" s="38"/>
    </row>
    <row r="4" spans="1:15" ht="34.5" customHeight="1" thickBot="1" x14ac:dyDescent="0.45">
      <c r="A4" s="225" t="s">
        <v>130</v>
      </c>
      <c r="B4" s="226"/>
      <c r="C4" s="226"/>
      <c r="D4" s="226"/>
      <c r="E4" s="226"/>
      <c r="F4" s="226"/>
      <c r="G4" s="226"/>
      <c r="H4" s="226"/>
    </row>
    <row r="5" spans="1:15" x14ac:dyDescent="0.4">
      <c r="A5" s="227" t="s">
        <v>58</v>
      </c>
      <c r="B5" s="228"/>
      <c r="C5" s="5" t="s">
        <v>59</v>
      </c>
      <c r="D5" s="5" t="s">
        <v>60</v>
      </c>
      <c r="E5" s="5" t="s">
        <v>61</v>
      </c>
      <c r="F5" s="5" t="s">
        <v>62</v>
      </c>
      <c r="G5" s="5" t="s">
        <v>63</v>
      </c>
      <c r="H5" s="7" t="s">
        <v>93</v>
      </c>
      <c r="J5" s="217" t="s">
        <v>131</v>
      </c>
      <c r="K5" s="218"/>
      <c r="L5" s="218"/>
      <c r="M5" s="218"/>
      <c r="N5" s="218"/>
      <c r="O5" s="219"/>
    </row>
    <row r="6" spans="1:15" x14ac:dyDescent="0.4">
      <c r="A6" s="195" t="s">
        <v>65</v>
      </c>
      <c r="B6" s="196"/>
      <c r="C6" s="33">
        <f>'Finance - uchazeč'!C7+'Finance - spoluuchazeči'!C7+'Finance - spoluuchazeči'!C61+'Finance - spoluuchazeči'!C115+'Finance - spoluuchazeči'!C169+'Finance - spoluuchazeči'!C223+'Finance - spoluuchazeči'!C277+'Finance - spoluuchazeči'!C331+'Finance - spoluuchazeči'!C385+'Finance - spoluuchazeči'!C439+'Finance - spoluuchazeči'!C493+'Finance - spoluuchazeči'!C547+'Finance - spoluuchazeči'!C601+'Finance - spoluuchazeči'!C655+'Finance - spoluuchazeči'!C709</f>
        <v>0</v>
      </c>
      <c r="D6" s="33">
        <f>'Finance - uchazeč'!D7+'Finance - spoluuchazeči'!D7+'Finance - spoluuchazeči'!D61+'Finance - spoluuchazeči'!D115+'Finance - spoluuchazeči'!D169+'Finance - spoluuchazeči'!D223+'Finance - spoluuchazeči'!D277+'Finance - spoluuchazeči'!D331+'Finance - spoluuchazeči'!D385+'Finance - spoluuchazeči'!D439+'Finance - spoluuchazeči'!D493+'Finance - spoluuchazeči'!D547+'Finance - spoluuchazeči'!D601+'Finance - spoluuchazeči'!D655+'Finance - spoluuchazeči'!D709</f>
        <v>0</v>
      </c>
      <c r="E6" s="33">
        <f>'Finance - uchazeč'!E7+'Finance - spoluuchazeči'!E7+'Finance - spoluuchazeči'!E61+'Finance - spoluuchazeči'!E115+'Finance - spoluuchazeči'!E169+'Finance - spoluuchazeči'!E223+'Finance - spoluuchazeči'!E277+'Finance - spoluuchazeči'!E331+'Finance - spoluuchazeči'!E385+'Finance - spoluuchazeči'!E439+'Finance - spoluuchazeči'!E493+'Finance - spoluuchazeči'!E547+'Finance - spoluuchazeči'!E601+'Finance - spoluuchazeči'!E655+'Finance - spoluuchazeči'!E709</f>
        <v>0</v>
      </c>
      <c r="F6" s="33">
        <f>'Finance - uchazeč'!F7+'Finance - spoluuchazeči'!F7+'Finance - spoluuchazeči'!F61+'Finance - spoluuchazeči'!F115+'Finance - spoluuchazeči'!F169+'Finance - spoluuchazeči'!F223+'Finance - spoluuchazeči'!F277+'Finance - spoluuchazeči'!F331+'Finance - spoluuchazeči'!F385+'Finance - spoluuchazeči'!F439+'Finance - spoluuchazeči'!F493+'Finance - spoluuchazeči'!F547+'Finance - spoluuchazeči'!F601+'Finance - spoluuchazeči'!F655+'Finance - spoluuchazeči'!F709</f>
        <v>0</v>
      </c>
      <c r="G6" s="33">
        <f>'Finance - uchazeč'!G7+'Finance - spoluuchazeči'!G7+'Finance - spoluuchazeči'!G61+'Finance - spoluuchazeči'!G115+'Finance - spoluuchazeči'!G169+'Finance - spoluuchazeči'!G223+'Finance - spoluuchazeči'!G277+'Finance - spoluuchazeči'!G331+'Finance - spoluuchazeči'!G385+'Finance - spoluuchazeči'!G439+'Finance - spoluuchazeči'!G493+'Finance - spoluuchazeči'!G547+'Finance - spoluuchazeči'!G601+'Finance - spoluuchazeči'!G655+'Finance - spoluuchazeči'!G709</f>
        <v>0</v>
      </c>
      <c r="H6" s="32">
        <f t="shared" ref="H6:H11" si="0">SUM(C6:G6)</f>
        <v>0</v>
      </c>
      <c r="J6" s="150"/>
      <c r="K6" s="151"/>
      <c r="L6" s="151"/>
      <c r="M6" s="151"/>
      <c r="N6" s="151"/>
      <c r="O6" s="152"/>
    </row>
    <row r="7" spans="1:15" ht="14.7" customHeight="1" x14ac:dyDescent="0.4">
      <c r="A7" s="197" t="s">
        <v>66</v>
      </c>
      <c r="B7" s="198"/>
      <c r="C7" s="33">
        <f>'Finance - uchazeč'!C8+'Finance - spoluuchazeči'!C8+'Finance - spoluuchazeči'!C62+'Finance - spoluuchazeči'!C116+'Finance - spoluuchazeči'!C170+'Finance - spoluuchazeči'!C224+'Finance - spoluuchazeči'!C278+'Finance - spoluuchazeči'!C332+'Finance - spoluuchazeči'!C386+'Finance - spoluuchazeči'!C440+'Finance - spoluuchazeči'!C494+'Finance - spoluuchazeči'!C548+'Finance - spoluuchazeči'!C602+'Finance - spoluuchazeči'!C656+'Finance - spoluuchazeči'!C710</f>
        <v>0</v>
      </c>
      <c r="D7" s="33">
        <f>'Finance - uchazeč'!D8+'Finance - spoluuchazeči'!D8+'Finance - spoluuchazeči'!D62+'Finance - spoluuchazeči'!D116+'Finance - spoluuchazeči'!D170+'Finance - spoluuchazeči'!D224+'Finance - spoluuchazeči'!D278+'Finance - spoluuchazeči'!D332+'Finance - spoluuchazeči'!D386+'Finance - spoluuchazeči'!D440+'Finance - spoluuchazeči'!D494+'Finance - spoluuchazeči'!D548+'Finance - spoluuchazeči'!D602+'Finance - spoluuchazeči'!D656+'Finance - spoluuchazeči'!D710</f>
        <v>0</v>
      </c>
      <c r="E7" s="33">
        <f>'Finance - uchazeč'!E8+'Finance - spoluuchazeči'!E8+'Finance - spoluuchazeči'!E62+'Finance - spoluuchazeči'!E116+'Finance - spoluuchazeči'!E170+'Finance - spoluuchazeči'!E224+'Finance - spoluuchazeči'!E278+'Finance - spoluuchazeči'!E332+'Finance - spoluuchazeči'!E386+'Finance - spoluuchazeči'!E440+'Finance - spoluuchazeči'!E494+'Finance - spoluuchazeči'!E548+'Finance - spoluuchazeči'!E602+'Finance - spoluuchazeči'!E656+'Finance - spoluuchazeči'!E710</f>
        <v>0</v>
      </c>
      <c r="F7" s="33">
        <f>'Finance - uchazeč'!F8+'Finance - spoluuchazeči'!F8+'Finance - spoluuchazeči'!F62+'Finance - spoluuchazeči'!F116+'Finance - spoluuchazeči'!F170+'Finance - spoluuchazeči'!F224+'Finance - spoluuchazeči'!F278+'Finance - spoluuchazeči'!F332+'Finance - spoluuchazeči'!F386+'Finance - spoluuchazeči'!F440+'Finance - spoluuchazeči'!F494+'Finance - spoluuchazeči'!F548+'Finance - spoluuchazeči'!F602+'Finance - spoluuchazeči'!F656+'Finance - spoluuchazeči'!F710</f>
        <v>0</v>
      </c>
      <c r="G7" s="33">
        <f>'Finance - uchazeč'!G8+'Finance - spoluuchazeči'!G8+'Finance - spoluuchazeči'!G62+'Finance - spoluuchazeči'!G116+'Finance - spoluuchazeči'!G170+'Finance - spoluuchazeči'!G224+'Finance - spoluuchazeči'!G278+'Finance - spoluuchazeči'!G332+'Finance - spoluuchazeči'!G386+'Finance - spoluuchazeči'!G440+'Finance - spoluuchazeči'!G494+'Finance - spoluuchazeči'!G548+'Finance - spoluuchazeči'!G602+'Finance - spoluuchazeči'!G656+'Finance - spoluuchazeči'!G710</f>
        <v>0</v>
      </c>
      <c r="H7" s="32">
        <f t="shared" si="0"/>
        <v>0</v>
      </c>
      <c r="J7" s="220" t="s">
        <v>132</v>
      </c>
      <c r="K7" s="221"/>
      <c r="L7" s="221"/>
      <c r="M7" s="221"/>
      <c r="N7" s="221"/>
      <c r="O7" s="222"/>
    </row>
    <row r="8" spans="1:15" x14ac:dyDescent="0.4">
      <c r="A8" s="195" t="s">
        <v>67</v>
      </c>
      <c r="B8" s="196"/>
      <c r="C8" s="33">
        <f>'Finance - uchazeč'!C9+'Finance - spoluuchazeči'!C9+'Finance - spoluuchazeči'!C63+'Finance - spoluuchazeči'!C117+'Finance - spoluuchazeči'!C171+'Finance - spoluuchazeči'!C225+'Finance - spoluuchazeči'!C279+'Finance - spoluuchazeči'!C333+'Finance - spoluuchazeči'!C387+'Finance - spoluuchazeči'!C441+'Finance - spoluuchazeči'!C495+'Finance - spoluuchazeči'!C549+'Finance - spoluuchazeči'!C603+'Finance - spoluuchazeči'!C657+'Finance - spoluuchazeči'!C711</f>
        <v>0</v>
      </c>
      <c r="D8" s="33">
        <f>'Finance - uchazeč'!D9+'Finance - spoluuchazeči'!D9+'Finance - spoluuchazeči'!D63+'Finance - spoluuchazeči'!D117+'Finance - spoluuchazeči'!D171+'Finance - spoluuchazeči'!D225+'Finance - spoluuchazeči'!D279+'Finance - spoluuchazeči'!D333+'Finance - spoluuchazeči'!D387+'Finance - spoluuchazeči'!D441+'Finance - spoluuchazeči'!D495+'Finance - spoluuchazeči'!D549+'Finance - spoluuchazeči'!D603+'Finance - spoluuchazeči'!D657+'Finance - spoluuchazeči'!D711</f>
        <v>0</v>
      </c>
      <c r="E8" s="33">
        <f>'Finance - uchazeč'!E9+'Finance - spoluuchazeči'!E9+'Finance - spoluuchazeči'!E63+'Finance - spoluuchazeči'!E117+'Finance - spoluuchazeči'!E171+'Finance - spoluuchazeči'!E225+'Finance - spoluuchazeči'!E279+'Finance - spoluuchazeči'!E333+'Finance - spoluuchazeči'!E387+'Finance - spoluuchazeči'!E441+'Finance - spoluuchazeči'!E495+'Finance - spoluuchazeči'!E549+'Finance - spoluuchazeči'!E603+'Finance - spoluuchazeči'!E657+'Finance - spoluuchazeči'!E711</f>
        <v>0</v>
      </c>
      <c r="F8" s="33">
        <f>'Finance - uchazeč'!F9+'Finance - spoluuchazeči'!F9+'Finance - spoluuchazeči'!F63+'Finance - spoluuchazeči'!F117+'Finance - spoluuchazeči'!F171+'Finance - spoluuchazeči'!F225+'Finance - spoluuchazeči'!F279+'Finance - spoluuchazeči'!F333+'Finance - spoluuchazeči'!F387+'Finance - spoluuchazeči'!F441+'Finance - spoluuchazeči'!F495+'Finance - spoluuchazeči'!F549+'Finance - spoluuchazeči'!F603+'Finance - spoluuchazeči'!F657+'Finance - spoluuchazeči'!F711</f>
        <v>0</v>
      </c>
      <c r="G8" s="33">
        <f>'Finance - uchazeč'!G9+'Finance - spoluuchazeči'!G9+'Finance - spoluuchazeči'!G63+'Finance - spoluuchazeči'!G117+'Finance - spoluuchazeči'!G171+'Finance - spoluuchazeči'!G225+'Finance - spoluuchazeči'!G279+'Finance - spoluuchazeči'!G333+'Finance - spoluuchazeči'!G387+'Finance - spoluuchazeči'!G441+'Finance - spoluuchazeči'!G495+'Finance - spoluuchazeči'!G549+'Finance - spoluuchazeči'!G603+'Finance - spoluuchazeči'!G657+'Finance - spoluuchazeči'!G711</f>
        <v>0</v>
      </c>
      <c r="H8" s="32">
        <f t="shared" si="0"/>
        <v>0</v>
      </c>
      <c r="J8" s="150"/>
      <c r="K8" s="153" t="str">
        <f>IF(L8+M8+N8-L8-M8-N8=0,"OK","CHYBA")</f>
        <v>OK</v>
      </c>
      <c r="L8" s="154">
        <f>H10</f>
        <v>0</v>
      </c>
      <c r="M8" s="154">
        <f>SUM(C10:G10)</f>
        <v>0</v>
      </c>
      <c r="N8" s="154">
        <f>SUM(B16:B20)</f>
        <v>0</v>
      </c>
      <c r="O8" s="152"/>
    </row>
    <row r="9" spans="1:15" x14ac:dyDescent="0.4">
      <c r="A9" s="195" t="s">
        <v>68</v>
      </c>
      <c r="B9" s="196"/>
      <c r="C9" s="33">
        <f>'Finance - uchazeč'!C10+'Finance - spoluuchazeči'!C10+'Finance - spoluuchazeči'!C64+'Finance - spoluuchazeči'!C118+'Finance - spoluuchazeči'!C172+'Finance - spoluuchazeči'!C226+'Finance - spoluuchazeči'!C280+'Finance - spoluuchazeči'!C334+'Finance - spoluuchazeči'!C388+'Finance - spoluuchazeči'!C442+'Finance - spoluuchazeči'!C496+'Finance - spoluuchazeči'!C550+'Finance - spoluuchazeči'!C604+'Finance - spoluuchazeči'!C658+'Finance - spoluuchazeči'!C712</f>
        <v>0</v>
      </c>
      <c r="D9" s="33">
        <f>'Finance - uchazeč'!D10+'Finance - spoluuchazeči'!D10+'Finance - spoluuchazeči'!D64+'Finance - spoluuchazeči'!D118+'Finance - spoluuchazeči'!D172+'Finance - spoluuchazeči'!D226+'Finance - spoluuchazeči'!D280+'Finance - spoluuchazeči'!D334+'Finance - spoluuchazeči'!D388+'Finance - spoluuchazeči'!D442+'Finance - spoluuchazeči'!D496+'Finance - spoluuchazeči'!D550+'Finance - spoluuchazeči'!D604+'Finance - spoluuchazeči'!D658+'Finance - spoluuchazeči'!D712</f>
        <v>0</v>
      </c>
      <c r="E9" s="33">
        <f>'Finance - uchazeč'!E10+'Finance - spoluuchazeči'!E10+'Finance - spoluuchazeči'!E64+'Finance - spoluuchazeči'!E118+'Finance - spoluuchazeči'!E172+'Finance - spoluuchazeči'!E226+'Finance - spoluuchazeči'!E280+'Finance - spoluuchazeči'!E334+'Finance - spoluuchazeči'!E388+'Finance - spoluuchazeči'!E442+'Finance - spoluuchazeči'!E496+'Finance - spoluuchazeči'!E550+'Finance - spoluuchazeči'!E604+'Finance - spoluuchazeči'!E658+'Finance - spoluuchazeči'!E712</f>
        <v>0</v>
      </c>
      <c r="F9" s="33">
        <f>'Finance - uchazeč'!F10+'Finance - spoluuchazeči'!F10+'Finance - spoluuchazeči'!F64+'Finance - spoluuchazeči'!F118+'Finance - spoluuchazeči'!F172+'Finance - spoluuchazeči'!F226+'Finance - spoluuchazeči'!F280+'Finance - spoluuchazeči'!F334+'Finance - spoluuchazeči'!F388+'Finance - spoluuchazeči'!F442+'Finance - spoluuchazeči'!F496+'Finance - spoluuchazeči'!F550+'Finance - spoluuchazeči'!F604+'Finance - spoluuchazeči'!F658+'Finance - spoluuchazeči'!F712</f>
        <v>0</v>
      </c>
      <c r="G9" s="33">
        <f>'Finance - uchazeč'!G10+'Finance - spoluuchazeči'!G10+'Finance - spoluuchazeči'!G64+'Finance - spoluuchazeči'!G118+'Finance - spoluuchazeči'!G172+'Finance - spoluuchazeči'!G226+'Finance - spoluuchazeči'!G280+'Finance - spoluuchazeči'!G334+'Finance - spoluuchazeči'!G388+'Finance - spoluuchazeči'!G442+'Finance - spoluuchazeči'!G496+'Finance - spoluuchazeči'!G550+'Finance - spoluuchazeči'!G604+'Finance - spoluuchazeči'!G658+'Finance - spoluuchazeči'!G712</f>
        <v>0</v>
      </c>
      <c r="H9" s="32">
        <f t="shared" si="0"/>
        <v>0</v>
      </c>
      <c r="J9" s="150"/>
      <c r="K9" s="151"/>
      <c r="L9" s="155"/>
      <c r="M9" s="151"/>
      <c r="N9" s="151"/>
      <c r="O9" s="152"/>
    </row>
    <row r="10" spans="1:15" s="2" customFormat="1" x14ac:dyDescent="0.4">
      <c r="A10" s="199" t="s">
        <v>69</v>
      </c>
      <c r="B10" s="200"/>
      <c r="C10" s="32">
        <f>SUM(C6:C9)</f>
        <v>0</v>
      </c>
      <c r="D10" s="32">
        <f>SUM(D6:D9)</f>
        <v>0</v>
      </c>
      <c r="E10" s="32">
        <f>SUM(E6:E9)</f>
        <v>0</v>
      </c>
      <c r="F10" s="32">
        <f>SUM(F6:F9)</f>
        <v>0</v>
      </c>
      <c r="G10" s="32">
        <f>SUM(G6:G9)</f>
        <v>0</v>
      </c>
      <c r="H10" s="32">
        <f>'Finance - uchazeč'!H11+'Finance - spoluuchazeči'!H11+'Finance - spoluuchazeči'!H65+'Finance - spoluuchazeči'!H119+'Finance - spoluuchazeči'!H173+'Finance - spoluuchazeči'!H227+'Finance - spoluuchazeči'!H281+'Finance - spoluuchazeči'!H335+'Finance - spoluuchazeči'!H389+'Finance - spoluuchazeči'!H443+'Finance - spoluuchazeči'!H497+'Finance - spoluuchazeči'!H551+'Finance - spoluuchazeči'!H605+'Finance - spoluuchazeči'!H659+'Finance - spoluuchazeči'!H713</f>
        <v>0</v>
      </c>
      <c r="J10" s="220" t="s">
        <v>133</v>
      </c>
      <c r="K10" s="221"/>
      <c r="L10" s="221"/>
      <c r="M10" s="221"/>
      <c r="N10" s="221"/>
      <c r="O10" s="222"/>
    </row>
    <row r="11" spans="1:15" s="2" customFormat="1" ht="15" thickBot="1" x14ac:dyDescent="0.45">
      <c r="A11" s="201" t="s">
        <v>70</v>
      </c>
      <c r="B11" s="202"/>
      <c r="C11" s="32">
        <f>'Finance - uchazeč'!C12+'Finance - spoluuchazeči'!C12+'Finance - spoluuchazeči'!C66+'Finance - spoluuchazeči'!C120+'Finance - spoluuchazeči'!C174+'Finance - spoluuchazeči'!C228+'Finance - spoluuchazeči'!C282+'Finance - spoluuchazeči'!C336+'Finance - spoluuchazeči'!C390+'Finance - spoluuchazeči'!C444+'Finance - spoluuchazeči'!C498+'Finance - spoluuchazeči'!C552+'Finance - spoluuchazeči'!C606+'Finance - spoluuchazeči'!C660+'Finance - spoluuchazeči'!C714</f>
        <v>0</v>
      </c>
      <c r="D11" s="32">
        <f>'Finance - uchazeč'!D12+'Finance - spoluuchazeči'!D12+'Finance - spoluuchazeči'!D66+'Finance - spoluuchazeči'!D120+'Finance - spoluuchazeči'!D174+'Finance - spoluuchazeči'!D228+'Finance - spoluuchazeči'!D282+'Finance - spoluuchazeči'!D336+'Finance - spoluuchazeči'!D390+'Finance - spoluuchazeči'!D444+'Finance - spoluuchazeči'!D498+'Finance - spoluuchazeči'!D552+'Finance - spoluuchazeči'!D606+'Finance - spoluuchazeči'!D660+'Finance - spoluuchazeči'!D714</f>
        <v>0</v>
      </c>
      <c r="E11" s="32">
        <f>'Finance - uchazeč'!E12+'Finance - spoluuchazeči'!E12+'Finance - spoluuchazeči'!E66+'Finance - spoluuchazeči'!E120+'Finance - spoluuchazeči'!E174+'Finance - spoluuchazeči'!E228+'Finance - spoluuchazeči'!E282+'Finance - spoluuchazeči'!E336+'Finance - spoluuchazeči'!E390+'Finance - spoluuchazeči'!E444+'Finance - spoluuchazeči'!E498+'Finance - spoluuchazeči'!E552+'Finance - spoluuchazeči'!E606+'Finance - spoluuchazeči'!E660+'Finance - spoluuchazeči'!E714</f>
        <v>0</v>
      </c>
      <c r="F11" s="32">
        <f>'Finance - uchazeč'!F12+'Finance - spoluuchazeči'!F12+'Finance - spoluuchazeči'!F66+'Finance - spoluuchazeči'!F120+'Finance - spoluuchazeči'!F174+'Finance - spoluuchazeči'!F228+'Finance - spoluuchazeči'!F282+'Finance - spoluuchazeči'!F336+'Finance - spoluuchazeči'!F390+'Finance - spoluuchazeči'!F444+'Finance - spoluuchazeči'!F498+'Finance - spoluuchazeči'!F552+'Finance - spoluuchazeči'!F606+'Finance - spoluuchazeči'!F660+'Finance - spoluuchazeči'!F714</f>
        <v>0</v>
      </c>
      <c r="G11" s="32">
        <f>'Finance - uchazeč'!G12+'Finance - spoluuchazeči'!G12+'Finance - spoluuchazeči'!G66+'Finance - spoluuchazeči'!G120+'Finance - spoluuchazeči'!G174+'Finance - spoluuchazeči'!G228+'Finance - spoluuchazeči'!G282+'Finance - spoluuchazeči'!G336+'Finance - spoluuchazeči'!G390+'Finance - spoluuchazeči'!G444+'Finance - spoluuchazeči'!G498+'Finance - spoluuchazeči'!G552+'Finance - spoluuchazeči'!G606+'Finance - spoluuchazeči'!G660+'Finance - spoluuchazeči'!G714</f>
        <v>0</v>
      </c>
      <c r="H11" s="32">
        <f t="shared" si="0"/>
        <v>0</v>
      </c>
      <c r="J11" s="156"/>
      <c r="K11" s="157"/>
      <c r="L11" s="153" t="e">
        <f>IF(H9/(H8+H7+H6)&gt;0.2,"CHYBA","OK")</f>
        <v>#DIV/0!</v>
      </c>
      <c r="M11" s="158" t="e">
        <f>H9/(H8+H7+H6)</f>
        <v>#DIV/0!</v>
      </c>
      <c r="N11" s="157"/>
      <c r="O11" s="159"/>
    </row>
    <row r="12" spans="1:15" s="2" customFormat="1" x14ac:dyDescent="0.4">
      <c r="A12" s="62"/>
      <c r="B12" s="63"/>
      <c r="C12" s="64"/>
      <c r="D12" s="64"/>
      <c r="E12" s="64"/>
      <c r="F12" s="64"/>
      <c r="G12" s="64"/>
      <c r="H12" s="64"/>
      <c r="J12" s="156"/>
      <c r="K12" s="157"/>
      <c r="L12" s="157"/>
      <c r="M12" s="157"/>
      <c r="N12" s="157"/>
      <c r="O12" s="159"/>
    </row>
    <row r="13" spans="1:15" s="2" customFormat="1" x14ac:dyDescent="0.4">
      <c r="A13" s="62"/>
      <c r="B13" s="63"/>
      <c r="C13" s="64"/>
      <c r="D13" s="64"/>
      <c r="E13" s="64"/>
      <c r="F13" s="64"/>
      <c r="G13" s="64"/>
      <c r="H13" s="64"/>
      <c r="J13" s="220" t="s">
        <v>134</v>
      </c>
      <c r="K13" s="221"/>
      <c r="L13" s="221"/>
      <c r="M13" s="221"/>
      <c r="N13" s="221"/>
      <c r="O13" s="222"/>
    </row>
    <row r="14" spans="1:15" x14ac:dyDescent="0.4">
      <c r="A14" s="189" t="s">
        <v>135</v>
      </c>
      <c r="B14" s="190"/>
      <c r="C14" s="190"/>
      <c r="D14" s="190"/>
      <c r="E14" s="190"/>
      <c r="F14" s="190"/>
      <c r="G14" s="190"/>
      <c r="H14" s="190"/>
      <c r="J14" s="150">
        <v>0</v>
      </c>
      <c r="K14" s="151"/>
      <c r="L14" s="160">
        <f>'Finance - uchazeč'!B53</f>
        <v>0</v>
      </c>
      <c r="M14" s="161">
        <f>IF(L14&gt;0,1,0)</f>
        <v>0</v>
      </c>
      <c r="N14" s="155">
        <f>'Finance - uchazeč'!H12</f>
        <v>0</v>
      </c>
      <c r="O14" s="152"/>
    </row>
    <row r="15" spans="1:15" x14ac:dyDescent="0.4">
      <c r="A15" s="45" t="s">
        <v>86</v>
      </c>
      <c r="B15" s="39" t="s">
        <v>64</v>
      </c>
      <c r="C15"/>
      <c r="D15"/>
      <c r="E15"/>
      <c r="F15"/>
      <c r="G15"/>
      <c r="H15"/>
      <c r="J15" s="150">
        <v>1</v>
      </c>
      <c r="K15" s="151"/>
      <c r="L15" s="160">
        <f>'Finance - spoluuchazeči'!B53</f>
        <v>0</v>
      </c>
      <c r="M15" s="161">
        <f t="shared" ref="M15:M28" si="1">IF(L15&gt;0,1,0)</f>
        <v>0</v>
      </c>
      <c r="N15" s="155">
        <f>'Finance - spoluuchazeči'!H12</f>
        <v>0</v>
      </c>
      <c r="O15" s="152"/>
    </row>
    <row r="16" spans="1:15" x14ac:dyDescent="0.4">
      <c r="A16" s="17" t="s">
        <v>78</v>
      </c>
      <c r="B16" s="33">
        <f>'Finance - uchazeč'!B26+'Finance - spoluuchazeči'!B26+'Finance - spoluuchazeči'!B728+'Finance - spoluuchazeči'!B674+'Finance - spoluuchazeči'!B620+'Finance - spoluuchazeči'!B566+'Finance - spoluuchazeči'!B512+'Finance - spoluuchazeči'!B458+'Finance - spoluuchazeči'!B404+'Finance - spoluuchazeči'!B350+'Finance - spoluuchazeči'!B296+'Finance - spoluuchazeči'!B242+'Finance - spoluuchazeči'!B188+'Finance - spoluuchazeči'!B134+'Finance - spoluuchazeči'!B80</f>
        <v>0</v>
      </c>
      <c r="C16"/>
      <c r="D16"/>
      <c r="E16"/>
      <c r="F16"/>
      <c r="G16"/>
      <c r="H16"/>
      <c r="J16" s="150">
        <v>2</v>
      </c>
      <c r="K16" s="151"/>
      <c r="L16" s="160">
        <f>'Finance - spoluuchazeči'!B107</f>
        <v>0</v>
      </c>
      <c r="M16" s="161">
        <f t="shared" si="1"/>
        <v>0</v>
      </c>
      <c r="N16" s="155">
        <f>'Finance - spoluuchazeči'!H66</f>
        <v>0</v>
      </c>
      <c r="O16" s="152"/>
    </row>
    <row r="17" spans="1:15" x14ac:dyDescent="0.4">
      <c r="A17" s="17" t="s">
        <v>80</v>
      </c>
      <c r="B17" s="33">
        <f>'Finance - uchazeč'!B27+'Finance - spoluuchazeči'!B27+'Finance - spoluuchazeči'!B729+'Finance - spoluuchazeči'!B675+'Finance - spoluuchazeči'!B621+'Finance - spoluuchazeči'!B567+'Finance - spoluuchazeči'!B513+'Finance - spoluuchazeči'!B459+'Finance - spoluuchazeči'!B405+'Finance - spoluuchazeči'!B351+'Finance - spoluuchazeči'!B297+'Finance - spoluuchazeči'!B243+'Finance - spoluuchazeči'!B189+'Finance - spoluuchazeči'!B135+'Finance - spoluuchazeči'!B81</f>
        <v>0</v>
      </c>
      <c r="C17"/>
      <c r="D17"/>
      <c r="E17"/>
      <c r="F17"/>
      <c r="G17"/>
      <c r="H17"/>
      <c r="J17" s="150">
        <v>3</v>
      </c>
      <c r="K17" s="151"/>
      <c r="L17" s="160">
        <f>'Finance - spoluuchazeči'!B161</f>
        <v>0</v>
      </c>
      <c r="M17" s="161">
        <f t="shared" si="1"/>
        <v>0</v>
      </c>
      <c r="N17" s="155">
        <f>'Finance - spoluuchazeči'!H120</f>
        <v>0</v>
      </c>
      <c r="O17" s="152"/>
    </row>
    <row r="18" spans="1:15" x14ac:dyDescent="0.4">
      <c r="A18" s="17" t="s">
        <v>81</v>
      </c>
      <c r="B18" s="33">
        <f>'Finance - uchazeč'!B28+'Finance - spoluuchazeči'!B28+'Finance - spoluuchazeči'!B730+'Finance - spoluuchazeči'!B676+'Finance - spoluuchazeči'!B622+'Finance - spoluuchazeči'!B568+'Finance - spoluuchazeči'!B514+'Finance - spoluuchazeči'!B460+'Finance - spoluuchazeči'!B406+'Finance - spoluuchazeči'!B352+'Finance - spoluuchazeči'!B298+'Finance - spoluuchazeči'!B244+'Finance - spoluuchazeči'!B190+'Finance - spoluuchazeči'!B136+'Finance - spoluuchazeči'!B82</f>
        <v>0</v>
      </c>
      <c r="C18"/>
      <c r="D18"/>
      <c r="E18"/>
      <c r="F18"/>
      <c r="G18"/>
      <c r="H18"/>
      <c r="J18" s="150">
        <v>4</v>
      </c>
      <c r="K18" s="151"/>
      <c r="L18" s="160">
        <f>'Finance - spoluuchazeči'!B215</f>
        <v>0</v>
      </c>
      <c r="M18" s="161">
        <f t="shared" si="1"/>
        <v>0</v>
      </c>
      <c r="N18" s="155">
        <f>'Finance - spoluuchazeči'!H174</f>
        <v>0</v>
      </c>
      <c r="O18" s="152"/>
    </row>
    <row r="19" spans="1:15" x14ac:dyDescent="0.4">
      <c r="A19" s="17" t="s">
        <v>82</v>
      </c>
      <c r="B19" s="33">
        <f>'Finance - uchazeč'!B29+'Finance - spoluuchazeči'!B29+'Finance - spoluuchazeči'!B731+'Finance - spoluuchazeči'!B677+'Finance - spoluuchazeči'!B623+'Finance - spoluuchazeči'!B569+'Finance - spoluuchazeči'!B515+'Finance - spoluuchazeči'!B461+'Finance - spoluuchazeči'!B407+'Finance - spoluuchazeči'!B353+'Finance - spoluuchazeči'!B299+'Finance - spoluuchazeči'!B245+'Finance - spoluuchazeči'!B191+'Finance - spoluuchazeči'!B137+'Finance - spoluuchazeči'!B83</f>
        <v>0</v>
      </c>
      <c r="C19"/>
      <c r="D19"/>
      <c r="E19"/>
      <c r="F19"/>
      <c r="G19"/>
      <c r="H19"/>
      <c r="J19" s="150">
        <v>5</v>
      </c>
      <c r="K19" s="151"/>
      <c r="L19" s="160">
        <f>'Finance - spoluuchazeči'!B269</f>
        <v>0</v>
      </c>
      <c r="M19" s="161">
        <f t="shared" si="1"/>
        <v>0</v>
      </c>
      <c r="N19" s="155">
        <f>'Finance - spoluuchazeči'!H228</f>
        <v>0</v>
      </c>
      <c r="O19" s="152"/>
    </row>
    <row r="20" spans="1:15" x14ac:dyDescent="0.4">
      <c r="A20" s="17" t="s">
        <v>83</v>
      </c>
      <c r="B20" s="33">
        <f>'Finance - uchazeč'!B30+'Finance - spoluuchazeči'!B30+'Finance - spoluuchazeči'!B732+'Finance - spoluuchazeči'!B678+'Finance - spoluuchazeči'!B624+'Finance - spoluuchazeči'!B570+'Finance - spoluuchazeči'!B516+'Finance - spoluuchazeči'!B462+'Finance - spoluuchazeči'!B408+'Finance - spoluuchazeči'!B354+'Finance - spoluuchazeči'!B300+'Finance - spoluuchazeči'!B246+'Finance - spoluuchazeči'!B192+'Finance - spoluuchazeči'!B138+'Finance - spoluuchazeči'!B84</f>
        <v>0</v>
      </c>
      <c r="C20"/>
      <c r="D20"/>
      <c r="E20"/>
      <c r="F20"/>
      <c r="G20"/>
      <c r="H20"/>
      <c r="J20" s="150">
        <v>6</v>
      </c>
      <c r="K20" s="151"/>
      <c r="L20" s="160">
        <f>'Finance - spoluuchazeči'!B323</f>
        <v>0</v>
      </c>
      <c r="M20" s="161">
        <f t="shared" si="1"/>
        <v>0</v>
      </c>
      <c r="N20" s="155">
        <f>'Finance - spoluuchazeči'!H282</f>
        <v>0</v>
      </c>
      <c r="O20" s="152"/>
    </row>
    <row r="21" spans="1:15" x14ac:dyDescent="0.4">
      <c r="A21" s="18" t="s">
        <v>87</v>
      </c>
      <c r="B21" s="55">
        <f>IF(SUM(B16:B20)=H10,H10,"nerovná se")</f>
        <v>0</v>
      </c>
      <c r="C21"/>
      <c r="D21"/>
      <c r="E21"/>
      <c r="F21"/>
      <c r="G21"/>
      <c r="H21"/>
      <c r="J21" s="150">
        <v>7</v>
      </c>
      <c r="K21" s="151"/>
      <c r="L21" s="160">
        <f>'Finance - spoluuchazeči'!B377</f>
        <v>0</v>
      </c>
      <c r="M21" s="161">
        <f t="shared" si="1"/>
        <v>0</v>
      </c>
      <c r="N21" s="155">
        <f>'Finance - spoluuchazeči'!H336</f>
        <v>0</v>
      </c>
      <c r="O21" s="152"/>
    </row>
    <row r="22" spans="1:15" x14ac:dyDescent="0.4">
      <c r="A22" s="75"/>
      <c r="B22" s="77"/>
      <c r="C22"/>
      <c r="D22"/>
      <c r="E22"/>
      <c r="F22"/>
      <c r="G22"/>
      <c r="H22"/>
      <c r="J22" s="150">
        <v>8</v>
      </c>
      <c r="K22" s="151"/>
      <c r="L22" s="160">
        <f>'Finance - spoluuchazeči'!B431</f>
        <v>0</v>
      </c>
      <c r="M22" s="161">
        <f t="shared" si="1"/>
        <v>0</v>
      </c>
      <c r="N22" s="155">
        <f>'Finance - spoluuchazeči'!H390</f>
        <v>0</v>
      </c>
      <c r="O22" s="152"/>
    </row>
    <row r="23" spans="1:15" x14ac:dyDescent="0.4">
      <c r="A23" s="14"/>
      <c r="B23" s="76"/>
      <c r="C23" s="76"/>
      <c r="D23" s="76"/>
      <c r="E23" s="76"/>
      <c r="F23" s="76"/>
      <c r="G23" s="76"/>
      <c r="H23" s="76"/>
      <c r="J23" s="150">
        <v>9</v>
      </c>
      <c r="K23" s="151"/>
      <c r="L23" s="160">
        <f>'Finance - spoluuchazeči'!B485</f>
        <v>0</v>
      </c>
      <c r="M23" s="161">
        <f t="shared" si="1"/>
        <v>0</v>
      </c>
      <c r="N23" s="155">
        <f>'Finance - spoluuchazeči'!H444</f>
        <v>0</v>
      </c>
      <c r="O23" s="152"/>
    </row>
    <row r="24" spans="1:15" x14ac:dyDescent="0.4">
      <c r="A24" s="223" t="s">
        <v>136</v>
      </c>
      <c r="B24" s="224"/>
      <c r="C24" s="224"/>
      <c r="D24" s="224"/>
      <c r="E24" s="224"/>
      <c r="F24" s="224"/>
      <c r="G24" s="224"/>
      <c r="H24" s="224"/>
      <c r="J24" s="150">
        <v>10</v>
      </c>
      <c r="K24" s="151"/>
      <c r="L24" s="160">
        <f>'Finance - spoluuchazeči'!B539</f>
        <v>0</v>
      </c>
      <c r="M24" s="161">
        <f t="shared" si="1"/>
        <v>0</v>
      </c>
      <c r="N24" s="155">
        <f>'Finance - spoluuchazeči'!H498</f>
        <v>0</v>
      </c>
      <c r="O24" s="152"/>
    </row>
    <row r="25" spans="1:15" x14ac:dyDescent="0.4">
      <c r="A25" s="16" t="s">
        <v>91</v>
      </c>
      <c r="B25" s="4" t="s">
        <v>92</v>
      </c>
      <c r="C25" s="5" t="s">
        <v>59</v>
      </c>
      <c r="D25" s="5" t="s">
        <v>60</v>
      </c>
      <c r="E25" s="5" t="s">
        <v>61</v>
      </c>
      <c r="F25" s="5" t="s">
        <v>62</v>
      </c>
      <c r="G25" s="5" t="s">
        <v>63</v>
      </c>
      <c r="H25" s="5" t="s">
        <v>93</v>
      </c>
      <c r="J25" s="150">
        <v>11</v>
      </c>
      <c r="K25" s="151"/>
      <c r="L25" s="160">
        <f>'Finance - spoluuchazeči'!B593</f>
        <v>0</v>
      </c>
      <c r="M25" s="161">
        <f t="shared" si="1"/>
        <v>0</v>
      </c>
      <c r="N25" s="155">
        <f>'Finance - spoluuchazeči'!H552</f>
        <v>0</v>
      </c>
      <c r="O25" s="152"/>
    </row>
    <row r="26" spans="1:15" x14ac:dyDescent="0.4">
      <c r="A26" s="43" t="s">
        <v>94</v>
      </c>
      <c r="B26" s="4" t="s">
        <v>95</v>
      </c>
      <c r="C26" s="32">
        <f>C11</f>
        <v>0</v>
      </c>
      <c r="D26" s="32">
        <f t="shared" ref="D26:G26" si="2">D11</f>
        <v>0</v>
      </c>
      <c r="E26" s="32">
        <f t="shared" si="2"/>
        <v>0</v>
      </c>
      <c r="F26" s="32">
        <f t="shared" si="2"/>
        <v>0</v>
      </c>
      <c r="G26" s="32">
        <f t="shared" si="2"/>
        <v>0</v>
      </c>
      <c r="H26" s="93">
        <f>SUM(C26:G26)</f>
        <v>0</v>
      </c>
      <c r="J26" s="150">
        <v>12</v>
      </c>
      <c r="K26" s="151"/>
      <c r="L26" s="160">
        <f>'Finance - spoluuchazeči'!B647</f>
        <v>0</v>
      </c>
      <c r="M26" s="161">
        <f t="shared" si="1"/>
        <v>0</v>
      </c>
      <c r="N26" s="155">
        <f>'Finance - spoluuchazeči'!H606</f>
        <v>0</v>
      </c>
      <c r="O26" s="152"/>
    </row>
    <row r="27" spans="1:15" x14ac:dyDescent="0.4">
      <c r="A27" s="44" t="s">
        <v>96</v>
      </c>
      <c r="B27" s="4" t="s">
        <v>97</v>
      </c>
      <c r="C27" s="33">
        <f>'Finance - uchazeč'!C48+'Finance - spoluuchazeči'!C48+'Finance - spoluuchazeči'!C102+'Finance - spoluuchazeči'!C156+'Finance - spoluuchazeči'!C210+'Finance - spoluuchazeči'!C264+'Finance - spoluuchazeči'!C318+'Finance - spoluuchazeči'!C372+'Finance - spoluuchazeči'!C426+'Finance - spoluuchazeči'!C480+'Finance - spoluuchazeči'!C534+'Finance - spoluuchazeči'!C588+'Finance - spoluuchazeči'!C642+'Finance - spoluuchazeči'!C696+'Finance - spoluuchazeči'!C750</f>
        <v>0</v>
      </c>
      <c r="D27" s="33">
        <f>'Finance - uchazeč'!D48+'Finance - spoluuchazeči'!D48+'Finance - spoluuchazeči'!D102+'Finance - spoluuchazeči'!D156+'Finance - spoluuchazeči'!D210+'Finance - spoluuchazeči'!D264+'Finance - spoluuchazeči'!D318+'Finance - spoluuchazeči'!D372+'Finance - spoluuchazeči'!D426+'Finance - spoluuchazeči'!D480+'Finance - spoluuchazeči'!D534+'Finance - spoluuchazeči'!D588+'Finance - spoluuchazeči'!D642+'Finance - spoluuchazeči'!D696+'Finance - spoluuchazeči'!D750</f>
        <v>0</v>
      </c>
      <c r="E27" s="33">
        <f>'Finance - uchazeč'!E48+'Finance - spoluuchazeči'!E48+'Finance - spoluuchazeči'!E102+'Finance - spoluuchazeči'!E156+'Finance - spoluuchazeči'!E210+'Finance - spoluuchazeči'!E264+'Finance - spoluuchazeči'!E318+'Finance - spoluuchazeči'!E372+'Finance - spoluuchazeči'!E426+'Finance - spoluuchazeči'!E480+'Finance - spoluuchazeči'!E534+'Finance - spoluuchazeči'!E588+'Finance - spoluuchazeči'!E642+'Finance - spoluuchazeči'!E696+'Finance - spoluuchazeči'!E750</f>
        <v>0</v>
      </c>
      <c r="F27" s="33">
        <f>'Finance - uchazeč'!F48+'Finance - spoluuchazeči'!F48+'Finance - spoluuchazeči'!F102+'Finance - spoluuchazeči'!F156+'Finance - spoluuchazeči'!F210+'Finance - spoluuchazeči'!F264+'Finance - spoluuchazeči'!F318+'Finance - spoluuchazeči'!F372+'Finance - spoluuchazeči'!F426+'Finance - spoluuchazeči'!F480+'Finance - spoluuchazeči'!F534+'Finance - spoluuchazeči'!F588+'Finance - spoluuchazeči'!F642+'Finance - spoluuchazeči'!F696+'Finance - spoluuchazeči'!F750</f>
        <v>0</v>
      </c>
      <c r="G27" s="33">
        <f>'Finance - uchazeč'!G48+'Finance - spoluuchazeči'!G48+'Finance - spoluuchazeči'!G102+'Finance - spoluuchazeči'!G156+'Finance - spoluuchazeči'!G210+'Finance - spoluuchazeči'!G264+'Finance - spoluuchazeči'!G318+'Finance - spoluuchazeči'!G372+'Finance - spoluuchazeči'!G426+'Finance - spoluuchazeči'!G480+'Finance - spoluuchazeči'!G534+'Finance - spoluuchazeči'!G588+'Finance - spoluuchazeči'!G642+'Finance - spoluuchazeči'!G696+'Finance - spoluuchazeči'!G750</f>
        <v>0</v>
      </c>
      <c r="H27" s="94">
        <f>SUM(C27:G27)</f>
        <v>0</v>
      </c>
      <c r="J27" s="150">
        <v>13</v>
      </c>
      <c r="K27" s="151"/>
      <c r="L27" s="160">
        <f>'Finance - spoluuchazeči'!B701</f>
        <v>0</v>
      </c>
      <c r="M27" s="161">
        <f t="shared" si="1"/>
        <v>0</v>
      </c>
      <c r="N27" s="155">
        <f>'Finance - spoluuchazeči'!H660</f>
        <v>0</v>
      </c>
      <c r="O27" s="152"/>
    </row>
    <row r="28" spans="1:15" x14ac:dyDescent="0.4">
      <c r="A28" s="44" t="s">
        <v>96</v>
      </c>
      <c r="B28" s="4" t="s">
        <v>98</v>
      </c>
      <c r="C28" s="33">
        <f>'Finance - uchazeč'!C49+'Finance - spoluuchazeči'!C49+'Finance - spoluuchazeči'!C103+'Finance - spoluuchazeči'!C157+'Finance - spoluuchazeči'!C211+'Finance - spoluuchazeči'!C265+'Finance - spoluuchazeči'!C319+'Finance - spoluuchazeči'!C373+'Finance - spoluuchazeči'!C427+'Finance - spoluuchazeči'!C481+'Finance - spoluuchazeči'!C535+'Finance - spoluuchazeči'!C589+'Finance - spoluuchazeči'!C643+'Finance - spoluuchazeči'!C697+'Finance - spoluuchazeči'!C751</f>
        <v>0</v>
      </c>
      <c r="D28" s="33">
        <f>'Finance - uchazeč'!D49+'Finance - spoluuchazeči'!D49+'Finance - spoluuchazeči'!D103+'Finance - spoluuchazeči'!D157+'Finance - spoluuchazeči'!D211+'Finance - spoluuchazeči'!D265+'Finance - spoluuchazeči'!D319+'Finance - spoluuchazeči'!D373+'Finance - spoluuchazeči'!D427+'Finance - spoluuchazeči'!D481+'Finance - spoluuchazeči'!D535+'Finance - spoluuchazeči'!D589+'Finance - spoluuchazeči'!D643+'Finance - spoluuchazeči'!D697+'Finance - spoluuchazeči'!D751</f>
        <v>0</v>
      </c>
      <c r="E28" s="33">
        <f>'Finance - uchazeč'!E49+'Finance - spoluuchazeči'!E49+'Finance - spoluuchazeči'!E103+'Finance - spoluuchazeči'!E157+'Finance - spoluuchazeči'!E211+'Finance - spoluuchazeči'!E265+'Finance - spoluuchazeči'!E319+'Finance - spoluuchazeči'!E373+'Finance - spoluuchazeči'!E427+'Finance - spoluuchazeči'!E481+'Finance - spoluuchazeči'!E535+'Finance - spoluuchazeči'!E589+'Finance - spoluuchazeči'!E643+'Finance - spoluuchazeči'!E697+'Finance - spoluuchazeči'!E751</f>
        <v>0</v>
      </c>
      <c r="F28" s="33">
        <f>'Finance - uchazeč'!F49+'Finance - spoluuchazeči'!F49+'Finance - spoluuchazeči'!F103+'Finance - spoluuchazeči'!F157+'Finance - spoluuchazeči'!F211+'Finance - spoluuchazeči'!F265+'Finance - spoluuchazeči'!F319+'Finance - spoluuchazeči'!F373+'Finance - spoluuchazeči'!F427+'Finance - spoluuchazeči'!F481+'Finance - spoluuchazeči'!F535+'Finance - spoluuchazeči'!F589+'Finance - spoluuchazeči'!F643+'Finance - spoluuchazeči'!F697+'Finance - spoluuchazeči'!F751</f>
        <v>0</v>
      </c>
      <c r="G28" s="33">
        <f>'Finance - uchazeč'!G49+'Finance - spoluuchazeči'!G49+'Finance - spoluuchazeči'!G103+'Finance - spoluuchazeči'!G157+'Finance - spoluuchazeči'!G211+'Finance - spoluuchazeči'!G265+'Finance - spoluuchazeči'!G319+'Finance - spoluuchazeči'!G373+'Finance - spoluuchazeči'!G427+'Finance - spoluuchazeči'!G481+'Finance - spoluuchazeči'!G535+'Finance - spoluuchazeči'!G589+'Finance - spoluuchazeči'!G643+'Finance - spoluuchazeči'!G697+'Finance - spoluuchazeči'!G751</f>
        <v>0</v>
      </c>
      <c r="H28" s="94">
        <f t="shared" ref="H28:H30" si="3">SUM(C28:G28)</f>
        <v>0</v>
      </c>
      <c r="J28" s="150">
        <v>14</v>
      </c>
      <c r="K28" s="151"/>
      <c r="L28" s="160">
        <f>'Finance - spoluuchazeči'!B755</f>
        <v>0</v>
      </c>
      <c r="M28" s="161">
        <f t="shared" si="1"/>
        <v>0</v>
      </c>
      <c r="N28" s="155">
        <f>'Finance - spoluuchazeči'!H714</f>
        <v>0</v>
      </c>
      <c r="O28" s="152"/>
    </row>
    <row r="29" spans="1:15" x14ac:dyDescent="0.4">
      <c r="A29" s="44" t="s">
        <v>99</v>
      </c>
      <c r="B29" s="4" t="s">
        <v>97</v>
      </c>
      <c r="C29" s="33">
        <f>'Finance - uchazeč'!C50+'Finance - spoluuchazeči'!C50+'Finance - spoluuchazeči'!C104+'Finance - spoluuchazeči'!C158+'Finance - spoluuchazeči'!C212+'Finance - spoluuchazeči'!C266+'Finance - spoluuchazeči'!C320+'Finance - spoluuchazeči'!C374+'Finance - spoluuchazeči'!C428+'Finance - spoluuchazeči'!C482+'Finance - spoluuchazeči'!C536+'Finance - spoluuchazeči'!C590+'Finance - spoluuchazeči'!C644+'Finance - spoluuchazeči'!C698+'Finance - spoluuchazeči'!C752</f>
        <v>0</v>
      </c>
      <c r="D29" s="33">
        <f>'Finance - uchazeč'!D50+'Finance - spoluuchazeči'!D50+'Finance - spoluuchazeči'!D104+'Finance - spoluuchazeči'!D158+'Finance - spoluuchazeči'!D212+'Finance - spoluuchazeči'!D266+'Finance - spoluuchazeči'!D320+'Finance - spoluuchazeči'!D374+'Finance - spoluuchazeči'!D428+'Finance - spoluuchazeči'!D482+'Finance - spoluuchazeči'!D536+'Finance - spoluuchazeči'!D590+'Finance - spoluuchazeči'!D644+'Finance - spoluuchazeči'!D698+'Finance - spoluuchazeči'!D752</f>
        <v>0</v>
      </c>
      <c r="E29" s="33">
        <f>'Finance - uchazeč'!E50+'Finance - spoluuchazeči'!E50+'Finance - spoluuchazeči'!E104+'Finance - spoluuchazeči'!E158+'Finance - spoluuchazeči'!E212+'Finance - spoluuchazeči'!E266+'Finance - spoluuchazeči'!E320+'Finance - spoluuchazeči'!E374+'Finance - spoluuchazeči'!E428+'Finance - spoluuchazeči'!E482+'Finance - spoluuchazeči'!E536+'Finance - spoluuchazeči'!E590+'Finance - spoluuchazeči'!E644+'Finance - spoluuchazeči'!E698+'Finance - spoluuchazeči'!E752</f>
        <v>0</v>
      </c>
      <c r="F29" s="33">
        <f>'Finance - uchazeč'!F50+'Finance - spoluuchazeči'!F50+'Finance - spoluuchazeči'!F104+'Finance - spoluuchazeči'!F158+'Finance - spoluuchazeči'!F212+'Finance - spoluuchazeči'!F266+'Finance - spoluuchazeči'!F320+'Finance - spoluuchazeči'!F374+'Finance - spoluuchazeči'!F428+'Finance - spoluuchazeči'!F482+'Finance - spoluuchazeči'!F536+'Finance - spoluuchazeči'!F590+'Finance - spoluuchazeči'!F644+'Finance - spoluuchazeči'!F698+'Finance - spoluuchazeči'!F752</f>
        <v>0</v>
      </c>
      <c r="G29" s="33">
        <f>'Finance - uchazeč'!G50+'Finance - spoluuchazeči'!G50+'Finance - spoluuchazeči'!G104+'Finance - spoluuchazeči'!G158+'Finance - spoluuchazeči'!G212+'Finance - spoluuchazeči'!G266+'Finance - spoluuchazeči'!G320+'Finance - spoluuchazeči'!G374+'Finance - spoluuchazeči'!G428+'Finance - spoluuchazeči'!G482+'Finance - spoluuchazeči'!G536+'Finance - spoluuchazeči'!G590+'Finance - spoluuchazeči'!G644+'Finance - spoluuchazeči'!G698+'Finance - spoluuchazeči'!G752</f>
        <v>0</v>
      </c>
      <c r="H29" s="94">
        <f t="shared" si="3"/>
        <v>0</v>
      </c>
      <c r="J29" s="162" t="s">
        <v>137</v>
      </c>
      <c r="K29" s="151"/>
      <c r="L29" s="163" t="e">
        <f>SUM(N14:N28)/H10</f>
        <v>#DIV/0!</v>
      </c>
      <c r="M29" s="164" t="e">
        <f>IF(B32-L29=0,"OK","CHYBA")</f>
        <v>#DIV/0!</v>
      </c>
      <c r="N29" s="165" t="e">
        <f>IF(L29&gt;100%,"CHYBA","OK")</f>
        <v>#DIV/0!</v>
      </c>
      <c r="O29" s="152"/>
    </row>
    <row r="30" spans="1:15" x14ac:dyDescent="0.4">
      <c r="A30" s="44" t="s">
        <v>99</v>
      </c>
      <c r="B30" s="4" t="s">
        <v>98</v>
      </c>
      <c r="C30" s="33">
        <f>'Finance - uchazeč'!C51+'Finance - spoluuchazeči'!C51+'Finance - spoluuchazeči'!C105+'Finance - spoluuchazeči'!C159+'Finance - spoluuchazeči'!C213+'Finance - spoluuchazeči'!C267+'Finance - spoluuchazeči'!C321+'Finance - spoluuchazeči'!C375+'Finance - spoluuchazeči'!C429+'Finance - spoluuchazeči'!C483+'Finance - spoluuchazeči'!C537+'Finance - spoluuchazeči'!C591+'Finance - spoluuchazeči'!C645+'Finance - spoluuchazeči'!C699+'Finance - spoluuchazeči'!C753</f>
        <v>0</v>
      </c>
      <c r="D30" s="33">
        <f>'Finance - uchazeč'!D51+'Finance - spoluuchazeči'!D51+'Finance - spoluuchazeči'!D105+'Finance - spoluuchazeči'!D159+'Finance - spoluuchazeči'!D213+'Finance - spoluuchazeči'!D267+'Finance - spoluuchazeči'!D321+'Finance - spoluuchazeči'!D375+'Finance - spoluuchazeči'!D429+'Finance - spoluuchazeči'!D483+'Finance - spoluuchazeči'!D537+'Finance - spoluuchazeči'!D591+'Finance - spoluuchazeči'!D645+'Finance - spoluuchazeči'!D699+'Finance - spoluuchazeči'!D753</f>
        <v>0</v>
      </c>
      <c r="E30" s="33">
        <f>'Finance - uchazeč'!E51+'Finance - spoluuchazeči'!E51+'Finance - spoluuchazeči'!E105+'Finance - spoluuchazeči'!E159+'Finance - spoluuchazeči'!E213+'Finance - spoluuchazeči'!E267+'Finance - spoluuchazeči'!E321+'Finance - spoluuchazeči'!E375+'Finance - spoluuchazeči'!E429+'Finance - spoluuchazeči'!E483+'Finance - spoluuchazeči'!E537+'Finance - spoluuchazeči'!E591+'Finance - spoluuchazeči'!E645+'Finance - spoluuchazeči'!E699+'Finance - spoluuchazeči'!E753</f>
        <v>0</v>
      </c>
      <c r="F30" s="33">
        <f>'Finance - uchazeč'!F51+'Finance - spoluuchazeči'!F51+'Finance - spoluuchazeči'!F105+'Finance - spoluuchazeči'!F159+'Finance - spoluuchazeči'!F213+'Finance - spoluuchazeči'!F267+'Finance - spoluuchazeči'!F321+'Finance - spoluuchazeči'!F375+'Finance - spoluuchazeči'!F429+'Finance - spoluuchazeči'!F483+'Finance - spoluuchazeči'!F537+'Finance - spoluuchazeči'!F591+'Finance - spoluuchazeči'!F645+'Finance - spoluuchazeči'!F699+'Finance - spoluuchazeči'!F753</f>
        <v>0</v>
      </c>
      <c r="G30" s="33">
        <f>'Finance - uchazeč'!G51+'Finance - spoluuchazeči'!G51+'Finance - spoluuchazeči'!G105+'Finance - spoluuchazeči'!G159+'Finance - spoluuchazeči'!G213+'Finance - spoluuchazeči'!G267+'Finance - spoluuchazeči'!G321+'Finance - spoluuchazeči'!G375+'Finance - spoluuchazeči'!G429+'Finance - spoluuchazeči'!G483+'Finance - spoluuchazeči'!G537+'Finance - spoluuchazeči'!G591+'Finance - spoluuchazeči'!G645+'Finance - spoluuchazeči'!G699+'Finance - spoluuchazeči'!G753</f>
        <v>0</v>
      </c>
      <c r="H30" s="94">
        <f t="shared" si="3"/>
        <v>0</v>
      </c>
      <c r="J30" s="150"/>
      <c r="K30" s="151"/>
      <c r="L30" s="151"/>
      <c r="M30" s="151"/>
      <c r="N30" s="151"/>
      <c r="O30" s="152"/>
    </row>
    <row r="31" spans="1:15" x14ac:dyDescent="0.4">
      <c r="A31" s="43" t="s">
        <v>100</v>
      </c>
      <c r="B31" s="4" t="s">
        <v>95</v>
      </c>
      <c r="C31" s="32">
        <f>SUM(C26:C30)</f>
        <v>0</v>
      </c>
      <c r="D31" s="32">
        <f>SUM(D26:D30)</f>
        <v>0</v>
      </c>
      <c r="E31" s="32">
        <f>SUM(E26:E30)</f>
        <v>0</v>
      </c>
      <c r="F31" s="32">
        <f t="shared" ref="F31:G31" si="4">SUM(F26:F30)</f>
        <v>0</v>
      </c>
      <c r="G31" s="32">
        <f t="shared" si="4"/>
        <v>0</v>
      </c>
      <c r="H31" s="118">
        <f>IF(SUM(C31:G31)&gt;H10,"CHYBA",SUM(C31:G31))</f>
        <v>0</v>
      </c>
      <c r="J31" s="220" t="s">
        <v>138</v>
      </c>
      <c r="K31" s="221"/>
      <c r="L31" s="221"/>
      <c r="M31" s="221"/>
      <c r="N31" s="221"/>
      <c r="O31" s="222"/>
    </row>
    <row r="32" spans="1:15" ht="15" thickBot="1" x14ac:dyDescent="0.45">
      <c r="A32" s="95" t="s">
        <v>101</v>
      </c>
      <c r="B32" s="96">
        <f>IF(H31=0,0,H26/B21)</f>
        <v>0</v>
      </c>
      <c r="C32" s="97" t="s">
        <v>95</v>
      </c>
      <c r="D32" s="97" t="s">
        <v>95</v>
      </c>
      <c r="E32" s="97" t="s">
        <v>95</v>
      </c>
      <c r="F32" s="97"/>
      <c r="G32" s="97"/>
      <c r="H32" s="98" t="s">
        <v>95</v>
      </c>
      <c r="J32" s="150"/>
      <c r="K32" s="151">
        <f>'Finance - uchazeč'!H22</f>
        <v>0</v>
      </c>
      <c r="L32" s="151"/>
      <c r="M32" s="151"/>
      <c r="N32" s="151"/>
      <c r="O32" s="152"/>
    </row>
    <row r="33" spans="10:15" x14ac:dyDescent="0.4">
      <c r="J33" s="150"/>
      <c r="K33" s="151"/>
      <c r="L33" s="151"/>
      <c r="M33" s="151"/>
      <c r="N33" s="151"/>
      <c r="O33" s="152"/>
    </row>
    <row r="34" spans="10:15" x14ac:dyDescent="0.4">
      <c r="J34" s="220" t="s">
        <v>139</v>
      </c>
      <c r="K34" s="221"/>
      <c r="L34" s="221"/>
      <c r="M34" s="221"/>
      <c r="N34" s="221"/>
      <c r="O34" s="222"/>
    </row>
    <row r="35" spans="10:15" x14ac:dyDescent="0.4">
      <c r="J35" s="166">
        <v>1</v>
      </c>
      <c r="K35" s="167">
        <f>'Finance - spoluuchazeči'!H22</f>
        <v>0</v>
      </c>
      <c r="L35" s="168"/>
      <c r="M35" s="168"/>
      <c r="N35" s="168"/>
      <c r="O35" s="152"/>
    </row>
    <row r="36" spans="10:15" x14ac:dyDescent="0.4">
      <c r="J36" s="166">
        <v>2</v>
      </c>
      <c r="K36" s="167">
        <f>'Finance - spoluuchazeči'!H76</f>
        <v>0</v>
      </c>
      <c r="L36" s="151"/>
      <c r="M36" s="151"/>
      <c r="N36" s="151"/>
      <c r="O36" s="152"/>
    </row>
    <row r="37" spans="10:15" x14ac:dyDescent="0.4">
      <c r="J37" s="166">
        <v>3</v>
      </c>
      <c r="K37" s="167">
        <f>'Finance - spoluuchazeči'!H130</f>
        <v>0</v>
      </c>
      <c r="L37" s="151"/>
      <c r="M37" s="151"/>
      <c r="N37" s="151"/>
      <c r="O37" s="152"/>
    </row>
    <row r="38" spans="10:15" x14ac:dyDescent="0.4">
      <c r="J38" s="166">
        <v>4</v>
      </c>
      <c r="K38" s="151">
        <f>'Finance - spoluuchazeči'!H184</f>
        <v>0</v>
      </c>
      <c r="L38" s="151"/>
      <c r="M38" s="151"/>
      <c r="N38" s="151"/>
      <c r="O38" s="152"/>
    </row>
    <row r="39" spans="10:15" x14ac:dyDescent="0.4">
      <c r="J39" s="166">
        <v>5</v>
      </c>
      <c r="K39" s="151">
        <f>'Finance - spoluuchazeči'!H238</f>
        <v>0</v>
      </c>
      <c r="L39" s="151"/>
      <c r="M39" s="151"/>
      <c r="N39" s="151"/>
      <c r="O39" s="152"/>
    </row>
    <row r="40" spans="10:15" x14ac:dyDescent="0.4">
      <c r="J40" s="166">
        <v>6</v>
      </c>
      <c r="K40" s="151">
        <f>'Finance - spoluuchazeči'!H292</f>
        <v>0</v>
      </c>
      <c r="L40" s="151"/>
      <c r="M40" s="151"/>
      <c r="N40" s="151"/>
      <c r="O40" s="152"/>
    </row>
    <row r="41" spans="10:15" x14ac:dyDescent="0.4">
      <c r="J41" s="166">
        <v>7</v>
      </c>
      <c r="K41" s="151">
        <f>'Finance - spoluuchazeči'!H346</f>
        <v>0</v>
      </c>
      <c r="L41" s="151"/>
      <c r="M41" s="151"/>
      <c r="N41" s="151"/>
      <c r="O41" s="152"/>
    </row>
    <row r="42" spans="10:15" x14ac:dyDescent="0.4">
      <c r="J42" s="166">
        <v>8</v>
      </c>
      <c r="K42" s="151">
        <f>'Finance - spoluuchazeči'!H400</f>
        <v>0</v>
      </c>
      <c r="L42" s="151"/>
      <c r="M42" s="151"/>
      <c r="N42" s="151"/>
      <c r="O42" s="152"/>
    </row>
    <row r="43" spans="10:15" x14ac:dyDescent="0.4">
      <c r="J43" s="166">
        <v>9</v>
      </c>
      <c r="K43" s="151">
        <f>'Finance - spoluuchazeči'!H454</f>
        <v>0</v>
      </c>
      <c r="L43" s="151"/>
      <c r="M43" s="151"/>
      <c r="N43" s="151"/>
      <c r="O43" s="152"/>
    </row>
    <row r="44" spans="10:15" x14ac:dyDescent="0.4">
      <c r="J44" s="166">
        <v>10</v>
      </c>
      <c r="K44" s="151">
        <f>'Finance - spoluuchazeči'!H508</f>
        <v>0</v>
      </c>
      <c r="L44" s="151"/>
      <c r="M44" s="151"/>
      <c r="N44" s="151"/>
      <c r="O44" s="152"/>
    </row>
    <row r="45" spans="10:15" x14ac:dyDescent="0.4">
      <c r="J45" s="166">
        <v>11</v>
      </c>
      <c r="K45" s="151">
        <f>'Finance - spoluuchazeči'!H562</f>
        <v>0</v>
      </c>
      <c r="L45" s="151"/>
      <c r="M45" s="151"/>
      <c r="N45" s="151"/>
      <c r="O45" s="152"/>
    </row>
    <row r="46" spans="10:15" x14ac:dyDescent="0.4">
      <c r="J46" s="166">
        <v>12</v>
      </c>
      <c r="K46" s="151">
        <f>'Finance - spoluuchazeči'!H616</f>
        <v>0</v>
      </c>
      <c r="L46" s="151"/>
      <c r="M46" s="151"/>
      <c r="N46" s="151"/>
      <c r="O46" s="152"/>
    </row>
    <row r="47" spans="10:15" x14ac:dyDescent="0.4">
      <c r="J47" s="166">
        <v>13</v>
      </c>
      <c r="K47" s="151">
        <f>'Finance - spoluuchazeči'!H670</f>
        <v>0</v>
      </c>
      <c r="L47" s="151"/>
      <c r="M47" s="151"/>
      <c r="N47" s="151"/>
      <c r="O47" s="152"/>
    </row>
    <row r="48" spans="10:15" ht="15" thickBot="1" x14ac:dyDescent="0.45">
      <c r="J48" s="169">
        <v>14</v>
      </c>
      <c r="K48" s="170">
        <f>'Finance - spoluuchazeči'!H724</f>
        <v>0</v>
      </c>
      <c r="L48" s="170"/>
      <c r="M48" s="170"/>
      <c r="N48" s="170"/>
      <c r="O48" s="171"/>
    </row>
  </sheetData>
  <sheetProtection algorithmName="SHA-512" hashValue="baEiE4vvkB/c+mRimpiZwxIrpn6AQBvuvOShaKIspgHZ3wCXpNI/QTTKDjoJ4r2QQTr/tfB3UqoRYw6bU+hymA==" saltValue="ClhGbPjc62Eu2SFdsswIAw==" spinCount="100000" sheet="1" objects="1" scenarios="1" selectLockedCells="1"/>
  <protectedRanges>
    <protectedRange sqref="C26:G26" name="Oblast4_4"/>
  </protectedRanges>
  <mergeCells count="16">
    <mergeCell ref="A4:H4"/>
    <mergeCell ref="A5:B5"/>
    <mergeCell ref="A6:B6"/>
    <mergeCell ref="A7:B7"/>
    <mergeCell ref="A8:B8"/>
    <mergeCell ref="A9:B9"/>
    <mergeCell ref="A10:B10"/>
    <mergeCell ref="A11:B11"/>
    <mergeCell ref="A14:H14"/>
    <mergeCell ref="A24:H24"/>
    <mergeCell ref="J5:O5"/>
    <mergeCell ref="J7:O7"/>
    <mergeCell ref="J34:O34"/>
    <mergeCell ref="J10:O10"/>
    <mergeCell ref="J13:O13"/>
    <mergeCell ref="J31:O31"/>
  </mergeCells>
  <phoneticPr fontId="8" type="noConversion"/>
  <conditionalFormatting sqref="J32:O48">
    <cfRule type="containsText" dxfId="1" priority="2" operator="containsText" text="NEPRAVDA">
      <formula>NOT(ISERROR(SEARCH("NEPRAVDA",J32)))</formula>
    </cfRule>
  </conditionalFormatting>
  <conditionalFormatting sqref="L14:L28">
    <cfRule type="cellIs" dxfId="0" priority="1" operator="greaterThan">
      <formula>1.01</formula>
    </cfRule>
  </conditionalFormatting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ignoredErrors>
    <ignoredError sqref="H10" formula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A15" sqref="A15"/>
    </sheetView>
  </sheetViews>
  <sheetFormatPr defaultRowHeight="14.6" x14ac:dyDescent="0.4"/>
  <cols>
    <col min="1" max="1" width="59.15234375" customWidth="1"/>
  </cols>
  <sheetData>
    <row r="1" spans="1:2" x14ac:dyDescent="0.4">
      <c r="A1" t="s">
        <v>140</v>
      </c>
      <c r="B1" t="s">
        <v>140</v>
      </c>
    </row>
    <row r="2" spans="1:2" x14ac:dyDescent="0.4">
      <c r="A2" t="s">
        <v>141</v>
      </c>
      <c r="B2" t="s">
        <v>141</v>
      </c>
    </row>
    <row r="3" spans="1:2" x14ac:dyDescent="0.4">
      <c r="A3" t="s">
        <v>142</v>
      </c>
      <c r="B3" t="s">
        <v>142</v>
      </c>
    </row>
    <row r="4" spans="1:2" x14ac:dyDescent="0.4">
      <c r="A4" t="s">
        <v>143</v>
      </c>
      <c r="B4" t="s">
        <v>143</v>
      </c>
    </row>
    <row r="5" spans="1:2" x14ac:dyDescent="0.4">
      <c r="A5" t="s">
        <v>144</v>
      </c>
      <c r="B5" t="s">
        <v>144</v>
      </c>
    </row>
    <row r="6" spans="1:2" x14ac:dyDescent="0.4">
      <c r="A6" t="s">
        <v>145</v>
      </c>
      <c r="B6" t="s">
        <v>145</v>
      </c>
    </row>
    <row r="7" spans="1:2" x14ac:dyDescent="0.4">
      <c r="A7" t="s">
        <v>146</v>
      </c>
      <c r="B7" t="s">
        <v>146</v>
      </c>
    </row>
    <row r="8" spans="1:2" x14ac:dyDescent="0.4">
      <c r="A8" t="s">
        <v>147</v>
      </c>
      <c r="B8" t="s">
        <v>147</v>
      </c>
    </row>
    <row r="9" spans="1:2" x14ac:dyDescent="0.4">
      <c r="A9" t="s">
        <v>148</v>
      </c>
      <c r="B9" t="s">
        <v>148</v>
      </c>
    </row>
    <row r="10" spans="1:2" x14ac:dyDescent="0.4">
      <c r="A10" t="s">
        <v>149</v>
      </c>
      <c r="B10" t="s">
        <v>149</v>
      </c>
    </row>
    <row r="15" spans="1:2" x14ac:dyDescent="0.4">
      <c r="A15" t="s">
        <v>41</v>
      </c>
    </row>
    <row r="16" spans="1:2" x14ac:dyDescent="0.4">
      <c r="A16" t="s">
        <v>150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10"/>
  <sheetViews>
    <sheetView topLeftCell="A169" zoomScale="90" zoomScaleNormal="90" workbookViewId="0">
      <selection activeCell="C211" sqref="C211"/>
    </sheetView>
  </sheetViews>
  <sheetFormatPr defaultRowHeight="14.6" x14ac:dyDescent="0.4"/>
  <cols>
    <col min="2" max="2" width="193.15234375" bestFit="1" customWidth="1"/>
  </cols>
  <sheetData>
    <row r="1" spans="1:3" x14ac:dyDescent="0.4">
      <c r="A1" t="s">
        <v>151</v>
      </c>
      <c r="B1" t="s">
        <v>152</v>
      </c>
    </row>
    <row r="2" spans="1:3" x14ac:dyDescent="0.4">
      <c r="A2">
        <v>10101</v>
      </c>
      <c r="B2" t="s">
        <v>153</v>
      </c>
      <c r="C2">
        <f>A2</f>
        <v>10101</v>
      </c>
    </row>
    <row r="3" spans="1:3" x14ac:dyDescent="0.4">
      <c r="A3">
        <v>10102</v>
      </c>
      <c r="B3" t="s">
        <v>154</v>
      </c>
      <c r="C3">
        <f t="shared" ref="C3:C66" si="0">A3</f>
        <v>10102</v>
      </c>
    </row>
    <row r="4" spans="1:3" x14ac:dyDescent="0.4">
      <c r="A4">
        <v>10103</v>
      </c>
      <c r="B4" t="s">
        <v>155</v>
      </c>
      <c r="C4">
        <f t="shared" si="0"/>
        <v>10103</v>
      </c>
    </row>
    <row r="5" spans="1:3" x14ac:dyDescent="0.4">
      <c r="A5">
        <v>10201</v>
      </c>
      <c r="B5" t="s">
        <v>156</v>
      </c>
      <c r="C5">
        <f t="shared" si="0"/>
        <v>10201</v>
      </c>
    </row>
    <row r="6" spans="1:3" x14ac:dyDescent="0.4">
      <c r="A6">
        <v>10300</v>
      </c>
      <c r="B6" t="s">
        <v>157</v>
      </c>
      <c r="C6">
        <f t="shared" si="0"/>
        <v>10300</v>
      </c>
    </row>
    <row r="7" spans="1:3" x14ac:dyDescent="0.4">
      <c r="A7">
        <v>10301</v>
      </c>
      <c r="B7" t="s">
        <v>158</v>
      </c>
      <c r="C7">
        <f t="shared" si="0"/>
        <v>10301</v>
      </c>
    </row>
    <row r="8" spans="1:3" x14ac:dyDescent="0.4">
      <c r="A8">
        <v>10302</v>
      </c>
      <c r="B8" t="s">
        <v>159</v>
      </c>
      <c r="C8">
        <f t="shared" si="0"/>
        <v>10302</v>
      </c>
    </row>
    <row r="9" spans="1:3" x14ac:dyDescent="0.4">
      <c r="A9">
        <v>10303</v>
      </c>
      <c r="B9" t="s">
        <v>160</v>
      </c>
      <c r="C9">
        <f t="shared" si="0"/>
        <v>10303</v>
      </c>
    </row>
    <row r="10" spans="1:3" x14ac:dyDescent="0.4">
      <c r="A10">
        <v>10304</v>
      </c>
      <c r="B10" t="s">
        <v>161</v>
      </c>
      <c r="C10">
        <f t="shared" si="0"/>
        <v>10304</v>
      </c>
    </row>
    <row r="11" spans="1:3" x14ac:dyDescent="0.4">
      <c r="A11">
        <v>10305</v>
      </c>
      <c r="B11" t="s">
        <v>162</v>
      </c>
      <c r="C11">
        <f t="shared" si="0"/>
        <v>10305</v>
      </c>
    </row>
    <row r="12" spans="1:3" x14ac:dyDescent="0.4">
      <c r="A12">
        <v>10306</v>
      </c>
      <c r="B12" t="s">
        <v>163</v>
      </c>
      <c r="C12">
        <f t="shared" si="0"/>
        <v>10306</v>
      </c>
    </row>
    <row r="13" spans="1:3" x14ac:dyDescent="0.4">
      <c r="A13">
        <v>10307</v>
      </c>
      <c r="B13" t="s">
        <v>164</v>
      </c>
      <c r="C13">
        <f t="shared" si="0"/>
        <v>10307</v>
      </c>
    </row>
    <row r="14" spans="1:3" x14ac:dyDescent="0.4">
      <c r="A14">
        <v>10308</v>
      </c>
      <c r="B14" t="s">
        <v>165</v>
      </c>
      <c r="C14">
        <f t="shared" si="0"/>
        <v>10308</v>
      </c>
    </row>
    <row r="15" spans="1:3" x14ac:dyDescent="0.4">
      <c r="A15">
        <v>10401</v>
      </c>
      <c r="B15" t="s">
        <v>166</v>
      </c>
      <c r="C15">
        <f t="shared" si="0"/>
        <v>10401</v>
      </c>
    </row>
    <row r="16" spans="1:3" x14ac:dyDescent="0.4">
      <c r="A16">
        <v>10402</v>
      </c>
      <c r="B16" t="s">
        <v>167</v>
      </c>
      <c r="C16">
        <f t="shared" si="0"/>
        <v>10402</v>
      </c>
    </row>
    <row r="17" spans="1:3" x14ac:dyDescent="0.4">
      <c r="A17">
        <v>10403</v>
      </c>
      <c r="B17" t="s">
        <v>168</v>
      </c>
      <c r="C17">
        <f t="shared" si="0"/>
        <v>10403</v>
      </c>
    </row>
    <row r="18" spans="1:3" x14ac:dyDescent="0.4">
      <c r="A18">
        <v>10404</v>
      </c>
      <c r="B18" t="s">
        <v>169</v>
      </c>
      <c r="C18">
        <f t="shared" si="0"/>
        <v>10404</v>
      </c>
    </row>
    <row r="19" spans="1:3" x14ac:dyDescent="0.4">
      <c r="A19">
        <v>10405</v>
      </c>
      <c r="B19" t="s">
        <v>170</v>
      </c>
      <c r="C19">
        <f t="shared" si="0"/>
        <v>10405</v>
      </c>
    </row>
    <row r="20" spans="1:3" x14ac:dyDescent="0.4">
      <c r="A20">
        <v>10406</v>
      </c>
      <c r="B20" t="s">
        <v>171</v>
      </c>
      <c r="C20">
        <f t="shared" si="0"/>
        <v>10406</v>
      </c>
    </row>
    <row r="21" spans="1:3" x14ac:dyDescent="0.4">
      <c r="A21">
        <v>10501</v>
      </c>
      <c r="B21" t="s">
        <v>172</v>
      </c>
      <c r="C21">
        <f t="shared" si="0"/>
        <v>10501</v>
      </c>
    </row>
    <row r="22" spans="1:3" x14ac:dyDescent="0.4">
      <c r="A22">
        <v>10502</v>
      </c>
      <c r="B22" t="s">
        <v>173</v>
      </c>
      <c r="C22">
        <f t="shared" si="0"/>
        <v>10502</v>
      </c>
    </row>
    <row r="23" spans="1:3" x14ac:dyDescent="0.4">
      <c r="A23">
        <v>10503</v>
      </c>
      <c r="B23" t="s">
        <v>174</v>
      </c>
      <c r="C23">
        <f t="shared" si="0"/>
        <v>10503</v>
      </c>
    </row>
    <row r="24" spans="1:3" x14ac:dyDescent="0.4">
      <c r="A24">
        <v>10504</v>
      </c>
      <c r="B24" t="s">
        <v>175</v>
      </c>
      <c r="C24">
        <f t="shared" si="0"/>
        <v>10504</v>
      </c>
    </row>
    <row r="25" spans="1:3" x14ac:dyDescent="0.4">
      <c r="A25">
        <v>10505</v>
      </c>
      <c r="B25" t="s">
        <v>176</v>
      </c>
      <c r="C25">
        <f t="shared" si="0"/>
        <v>10505</v>
      </c>
    </row>
    <row r="26" spans="1:3" x14ac:dyDescent="0.4">
      <c r="A26">
        <v>10506</v>
      </c>
      <c r="B26" t="s">
        <v>177</v>
      </c>
      <c r="C26">
        <f t="shared" si="0"/>
        <v>10506</v>
      </c>
    </row>
    <row r="27" spans="1:3" x14ac:dyDescent="0.4">
      <c r="A27">
        <v>10507</v>
      </c>
      <c r="B27" t="s">
        <v>178</v>
      </c>
      <c r="C27">
        <f t="shared" si="0"/>
        <v>10507</v>
      </c>
    </row>
    <row r="28" spans="1:3" x14ac:dyDescent="0.4">
      <c r="A28">
        <v>10508</v>
      </c>
      <c r="B28" t="s">
        <v>179</v>
      </c>
      <c r="C28">
        <f t="shared" si="0"/>
        <v>10508</v>
      </c>
    </row>
    <row r="29" spans="1:3" x14ac:dyDescent="0.4">
      <c r="A29">
        <v>10509</v>
      </c>
      <c r="B29" t="s">
        <v>180</v>
      </c>
      <c r="C29">
        <f t="shared" si="0"/>
        <v>10509</v>
      </c>
    </row>
    <row r="30" spans="1:3" x14ac:dyDescent="0.4">
      <c r="A30">
        <v>10511</v>
      </c>
      <c r="B30" t="s">
        <v>181</v>
      </c>
      <c r="C30">
        <f t="shared" si="0"/>
        <v>10511</v>
      </c>
    </row>
    <row r="31" spans="1:3" x14ac:dyDescent="0.4">
      <c r="A31">
        <v>10601</v>
      </c>
      <c r="B31" t="s">
        <v>182</v>
      </c>
      <c r="C31">
        <f t="shared" si="0"/>
        <v>10601</v>
      </c>
    </row>
    <row r="32" spans="1:3" x14ac:dyDescent="0.4">
      <c r="A32">
        <v>10602</v>
      </c>
      <c r="B32" t="s">
        <v>183</v>
      </c>
      <c r="C32">
        <f t="shared" si="0"/>
        <v>10602</v>
      </c>
    </row>
    <row r="33" spans="1:3" x14ac:dyDescent="0.4">
      <c r="A33">
        <v>10603</v>
      </c>
      <c r="B33" t="s">
        <v>184</v>
      </c>
      <c r="C33">
        <f t="shared" si="0"/>
        <v>10603</v>
      </c>
    </row>
    <row r="34" spans="1:3" x14ac:dyDescent="0.4">
      <c r="A34">
        <v>10604</v>
      </c>
      <c r="B34" t="s">
        <v>185</v>
      </c>
      <c r="C34">
        <f t="shared" si="0"/>
        <v>10604</v>
      </c>
    </row>
    <row r="35" spans="1:3" x14ac:dyDescent="0.4">
      <c r="A35">
        <v>10605</v>
      </c>
      <c r="B35" t="s">
        <v>186</v>
      </c>
      <c r="C35">
        <f t="shared" si="0"/>
        <v>10605</v>
      </c>
    </row>
    <row r="36" spans="1:3" x14ac:dyDescent="0.4">
      <c r="A36">
        <v>10606</v>
      </c>
      <c r="B36" t="s">
        <v>187</v>
      </c>
      <c r="C36">
        <f t="shared" si="0"/>
        <v>10606</v>
      </c>
    </row>
    <row r="37" spans="1:3" x14ac:dyDescent="0.4">
      <c r="A37">
        <v>10607</v>
      </c>
      <c r="B37" t="s">
        <v>188</v>
      </c>
      <c r="C37">
        <f t="shared" si="0"/>
        <v>10607</v>
      </c>
    </row>
    <row r="38" spans="1:3" x14ac:dyDescent="0.4">
      <c r="A38">
        <v>10608</v>
      </c>
      <c r="B38" t="s">
        <v>189</v>
      </c>
      <c r="C38">
        <f t="shared" si="0"/>
        <v>10608</v>
      </c>
    </row>
    <row r="39" spans="1:3" x14ac:dyDescent="0.4">
      <c r="A39">
        <v>10609</v>
      </c>
      <c r="B39" t="s">
        <v>190</v>
      </c>
      <c r="C39">
        <f t="shared" si="0"/>
        <v>10609</v>
      </c>
    </row>
    <row r="40" spans="1:3" x14ac:dyDescent="0.4">
      <c r="A40">
        <v>10610</v>
      </c>
      <c r="B40" t="s">
        <v>191</v>
      </c>
      <c r="C40">
        <f t="shared" si="0"/>
        <v>10610</v>
      </c>
    </row>
    <row r="41" spans="1:3" x14ac:dyDescent="0.4">
      <c r="A41">
        <v>10611</v>
      </c>
      <c r="B41" t="s">
        <v>192</v>
      </c>
      <c r="C41">
        <f t="shared" si="0"/>
        <v>10611</v>
      </c>
    </row>
    <row r="42" spans="1:3" x14ac:dyDescent="0.4">
      <c r="A42">
        <v>10612</v>
      </c>
      <c r="B42" t="s">
        <v>193</v>
      </c>
      <c r="C42">
        <f t="shared" si="0"/>
        <v>10612</v>
      </c>
    </row>
    <row r="43" spans="1:3" x14ac:dyDescent="0.4">
      <c r="A43">
        <v>10613</v>
      </c>
      <c r="B43" t="s">
        <v>194</v>
      </c>
      <c r="C43">
        <f t="shared" si="0"/>
        <v>10613</v>
      </c>
    </row>
    <row r="44" spans="1:3" x14ac:dyDescent="0.4">
      <c r="A44">
        <v>10614</v>
      </c>
      <c r="B44" t="s">
        <v>195</v>
      </c>
      <c r="C44">
        <f t="shared" si="0"/>
        <v>10614</v>
      </c>
    </row>
    <row r="45" spans="1:3" x14ac:dyDescent="0.4">
      <c r="A45">
        <v>10615</v>
      </c>
      <c r="B45" t="s">
        <v>196</v>
      </c>
      <c r="C45">
        <f t="shared" si="0"/>
        <v>10615</v>
      </c>
    </row>
    <row r="46" spans="1:3" x14ac:dyDescent="0.4">
      <c r="A46">
        <v>10616</v>
      </c>
      <c r="B46" t="s">
        <v>197</v>
      </c>
      <c r="C46">
        <f t="shared" si="0"/>
        <v>10616</v>
      </c>
    </row>
    <row r="47" spans="1:3" x14ac:dyDescent="0.4">
      <c r="A47">
        <v>10617</v>
      </c>
      <c r="B47" t="s">
        <v>198</v>
      </c>
      <c r="C47">
        <f t="shared" si="0"/>
        <v>10617</v>
      </c>
    </row>
    <row r="48" spans="1:3" x14ac:dyDescent="0.4">
      <c r="A48">
        <v>10618</v>
      </c>
      <c r="B48" t="s">
        <v>199</v>
      </c>
      <c r="C48">
        <f t="shared" si="0"/>
        <v>10618</v>
      </c>
    </row>
    <row r="49" spans="1:3" x14ac:dyDescent="0.4">
      <c r="A49">
        <v>10619</v>
      </c>
      <c r="B49" t="s">
        <v>200</v>
      </c>
      <c r="C49">
        <f t="shared" si="0"/>
        <v>10619</v>
      </c>
    </row>
    <row r="50" spans="1:3" x14ac:dyDescent="0.4">
      <c r="A50">
        <v>10620</v>
      </c>
      <c r="B50" t="s">
        <v>201</v>
      </c>
      <c r="C50">
        <f t="shared" si="0"/>
        <v>10620</v>
      </c>
    </row>
    <row r="51" spans="1:3" x14ac:dyDescent="0.4">
      <c r="A51">
        <v>20101</v>
      </c>
      <c r="B51" t="s">
        <v>202</v>
      </c>
      <c r="C51">
        <f t="shared" si="0"/>
        <v>20101</v>
      </c>
    </row>
    <row r="52" spans="1:3" x14ac:dyDescent="0.4">
      <c r="A52">
        <v>20102</v>
      </c>
      <c r="B52" t="s">
        <v>203</v>
      </c>
      <c r="C52">
        <f t="shared" si="0"/>
        <v>20102</v>
      </c>
    </row>
    <row r="53" spans="1:3" x14ac:dyDescent="0.4">
      <c r="A53">
        <v>20103</v>
      </c>
      <c r="B53" t="s">
        <v>204</v>
      </c>
      <c r="C53">
        <f t="shared" si="0"/>
        <v>20103</v>
      </c>
    </row>
    <row r="54" spans="1:3" x14ac:dyDescent="0.4">
      <c r="A54">
        <v>20104</v>
      </c>
      <c r="B54" t="s">
        <v>205</v>
      </c>
      <c r="C54">
        <f t="shared" si="0"/>
        <v>20104</v>
      </c>
    </row>
    <row r="55" spans="1:3" x14ac:dyDescent="0.4">
      <c r="A55">
        <v>20201</v>
      </c>
      <c r="B55" t="s">
        <v>206</v>
      </c>
      <c r="C55">
        <f t="shared" si="0"/>
        <v>20201</v>
      </c>
    </row>
    <row r="56" spans="1:3" x14ac:dyDescent="0.4">
      <c r="A56">
        <v>20202</v>
      </c>
      <c r="B56" t="s">
        <v>207</v>
      </c>
      <c r="C56">
        <f t="shared" si="0"/>
        <v>20202</v>
      </c>
    </row>
    <row r="57" spans="1:3" x14ac:dyDescent="0.4">
      <c r="A57">
        <v>20203</v>
      </c>
      <c r="B57" t="s">
        <v>208</v>
      </c>
      <c r="C57">
        <f t="shared" si="0"/>
        <v>20203</v>
      </c>
    </row>
    <row r="58" spans="1:3" x14ac:dyDescent="0.4">
      <c r="A58">
        <v>20204</v>
      </c>
      <c r="B58" t="s">
        <v>209</v>
      </c>
      <c r="C58">
        <f t="shared" si="0"/>
        <v>20204</v>
      </c>
    </row>
    <row r="59" spans="1:3" x14ac:dyDescent="0.4">
      <c r="A59">
        <v>20205</v>
      </c>
      <c r="B59" t="s">
        <v>210</v>
      </c>
      <c r="C59">
        <f t="shared" si="0"/>
        <v>20205</v>
      </c>
    </row>
    <row r="60" spans="1:3" x14ac:dyDescent="0.4">
      <c r="A60">
        <v>20206</v>
      </c>
      <c r="B60" t="s">
        <v>211</v>
      </c>
      <c r="C60">
        <f t="shared" si="0"/>
        <v>20206</v>
      </c>
    </row>
    <row r="61" spans="1:3" x14ac:dyDescent="0.4">
      <c r="A61">
        <v>20301</v>
      </c>
      <c r="B61" t="s">
        <v>212</v>
      </c>
      <c r="C61">
        <f t="shared" si="0"/>
        <v>20301</v>
      </c>
    </row>
    <row r="62" spans="1:3" x14ac:dyDescent="0.4">
      <c r="A62">
        <v>20302</v>
      </c>
      <c r="B62" t="s">
        <v>213</v>
      </c>
      <c r="C62">
        <f t="shared" si="0"/>
        <v>20302</v>
      </c>
    </row>
    <row r="63" spans="1:3" x14ac:dyDescent="0.4">
      <c r="A63">
        <v>20303</v>
      </c>
      <c r="B63" t="s">
        <v>214</v>
      </c>
      <c r="C63">
        <f t="shared" si="0"/>
        <v>20303</v>
      </c>
    </row>
    <row r="64" spans="1:3" x14ac:dyDescent="0.4">
      <c r="A64">
        <v>20304</v>
      </c>
      <c r="B64" t="s">
        <v>215</v>
      </c>
      <c r="C64">
        <f t="shared" si="0"/>
        <v>20304</v>
      </c>
    </row>
    <row r="65" spans="1:3" x14ac:dyDescent="0.4">
      <c r="A65">
        <v>20305</v>
      </c>
      <c r="B65" t="s">
        <v>216</v>
      </c>
      <c r="C65">
        <f t="shared" si="0"/>
        <v>20305</v>
      </c>
    </row>
    <row r="66" spans="1:3" x14ac:dyDescent="0.4">
      <c r="A66">
        <v>20306</v>
      </c>
      <c r="B66" t="s">
        <v>217</v>
      </c>
      <c r="C66">
        <f t="shared" si="0"/>
        <v>20306</v>
      </c>
    </row>
    <row r="67" spans="1:3" x14ac:dyDescent="0.4">
      <c r="A67">
        <v>20401</v>
      </c>
      <c r="B67" t="s">
        <v>218</v>
      </c>
      <c r="C67">
        <f t="shared" ref="C67:C130" si="1">A67</f>
        <v>20401</v>
      </c>
    </row>
    <row r="68" spans="1:3" x14ac:dyDescent="0.4">
      <c r="A68">
        <v>20402</v>
      </c>
      <c r="B68" t="s">
        <v>219</v>
      </c>
      <c r="C68">
        <f t="shared" si="1"/>
        <v>20402</v>
      </c>
    </row>
    <row r="69" spans="1:3" x14ac:dyDescent="0.4">
      <c r="A69">
        <v>20501</v>
      </c>
      <c r="B69" t="s">
        <v>220</v>
      </c>
      <c r="C69">
        <f t="shared" si="1"/>
        <v>20501</v>
      </c>
    </row>
    <row r="70" spans="1:3" x14ac:dyDescent="0.4">
      <c r="A70">
        <v>20502</v>
      </c>
      <c r="B70" t="s">
        <v>221</v>
      </c>
      <c r="C70">
        <f t="shared" si="1"/>
        <v>20502</v>
      </c>
    </row>
    <row r="71" spans="1:3" x14ac:dyDescent="0.4">
      <c r="A71">
        <v>20503</v>
      </c>
      <c r="B71" t="s">
        <v>222</v>
      </c>
      <c r="C71">
        <f t="shared" si="1"/>
        <v>20503</v>
      </c>
    </row>
    <row r="72" spans="1:3" x14ac:dyDescent="0.4">
      <c r="A72">
        <v>20504</v>
      </c>
      <c r="B72" t="s">
        <v>223</v>
      </c>
      <c r="C72">
        <f t="shared" si="1"/>
        <v>20504</v>
      </c>
    </row>
    <row r="73" spans="1:3" x14ac:dyDescent="0.4">
      <c r="A73">
        <v>20505</v>
      </c>
      <c r="B73" t="s">
        <v>224</v>
      </c>
      <c r="C73">
        <f t="shared" si="1"/>
        <v>20505</v>
      </c>
    </row>
    <row r="74" spans="1:3" x14ac:dyDescent="0.4">
      <c r="A74">
        <v>20506</v>
      </c>
      <c r="B74" t="s">
        <v>225</v>
      </c>
      <c r="C74">
        <f t="shared" si="1"/>
        <v>20506</v>
      </c>
    </row>
    <row r="75" spans="1:3" x14ac:dyDescent="0.4">
      <c r="A75">
        <v>20601</v>
      </c>
      <c r="B75" t="s">
        <v>226</v>
      </c>
      <c r="C75">
        <f t="shared" si="1"/>
        <v>20601</v>
      </c>
    </row>
    <row r="76" spans="1:3" x14ac:dyDescent="0.4">
      <c r="A76">
        <v>20602</v>
      </c>
      <c r="B76" t="s">
        <v>227</v>
      </c>
      <c r="C76">
        <f t="shared" si="1"/>
        <v>20602</v>
      </c>
    </row>
    <row r="77" spans="1:3" x14ac:dyDescent="0.4">
      <c r="A77">
        <v>20701</v>
      </c>
      <c r="B77" t="s">
        <v>228</v>
      </c>
      <c r="C77">
        <f t="shared" si="1"/>
        <v>20701</v>
      </c>
    </row>
    <row r="78" spans="1:3" x14ac:dyDescent="0.4">
      <c r="A78">
        <v>20702</v>
      </c>
      <c r="B78" t="s">
        <v>229</v>
      </c>
      <c r="C78">
        <f t="shared" si="1"/>
        <v>20702</v>
      </c>
    </row>
    <row r="79" spans="1:3" x14ac:dyDescent="0.4">
      <c r="A79">
        <v>20703</v>
      </c>
      <c r="B79" t="s">
        <v>230</v>
      </c>
      <c r="C79">
        <f t="shared" si="1"/>
        <v>20703</v>
      </c>
    </row>
    <row r="80" spans="1:3" x14ac:dyDescent="0.4">
      <c r="A80">
        <v>20704</v>
      </c>
      <c r="B80" t="s">
        <v>231</v>
      </c>
      <c r="C80">
        <f t="shared" si="1"/>
        <v>20704</v>
      </c>
    </row>
    <row r="81" spans="1:3" x14ac:dyDescent="0.4">
      <c r="A81">
        <v>20705</v>
      </c>
      <c r="B81" t="s">
        <v>232</v>
      </c>
      <c r="C81">
        <f t="shared" si="1"/>
        <v>20705</v>
      </c>
    </row>
    <row r="82" spans="1:3" x14ac:dyDescent="0.4">
      <c r="A82">
        <v>20706</v>
      </c>
      <c r="B82" t="s">
        <v>233</v>
      </c>
      <c r="C82">
        <f t="shared" si="1"/>
        <v>20706</v>
      </c>
    </row>
    <row r="83" spans="1:3" x14ac:dyDescent="0.4">
      <c r="A83">
        <v>20707</v>
      </c>
      <c r="B83" t="s">
        <v>234</v>
      </c>
      <c r="C83">
        <f t="shared" si="1"/>
        <v>20707</v>
      </c>
    </row>
    <row r="84" spans="1:3" x14ac:dyDescent="0.4">
      <c r="A84">
        <v>20801</v>
      </c>
      <c r="B84" t="s">
        <v>235</v>
      </c>
      <c r="C84">
        <f t="shared" si="1"/>
        <v>20801</v>
      </c>
    </row>
    <row r="85" spans="1:3" x14ac:dyDescent="0.4">
      <c r="A85">
        <v>20802</v>
      </c>
      <c r="B85" t="s">
        <v>236</v>
      </c>
      <c r="C85">
        <f t="shared" si="1"/>
        <v>20802</v>
      </c>
    </row>
    <row r="86" spans="1:3" x14ac:dyDescent="0.4">
      <c r="A86">
        <v>20803</v>
      </c>
      <c r="B86" t="s">
        <v>237</v>
      </c>
      <c r="C86">
        <f t="shared" si="1"/>
        <v>20803</v>
      </c>
    </row>
    <row r="87" spans="1:3" x14ac:dyDescent="0.4">
      <c r="A87">
        <v>20901</v>
      </c>
      <c r="B87" t="s">
        <v>238</v>
      </c>
      <c r="C87">
        <f t="shared" si="1"/>
        <v>20901</v>
      </c>
    </row>
    <row r="88" spans="1:3" x14ac:dyDescent="0.4">
      <c r="A88">
        <v>20902</v>
      </c>
      <c r="B88" t="s">
        <v>239</v>
      </c>
      <c r="C88">
        <f t="shared" si="1"/>
        <v>20902</v>
      </c>
    </row>
    <row r="89" spans="1:3" x14ac:dyDescent="0.4">
      <c r="A89">
        <v>20903</v>
      </c>
      <c r="B89" t="s">
        <v>240</v>
      </c>
      <c r="C89">
        <f t="shared" si="1"/>
        <v>20903</v>
      </c>
    </row>
    <row r="90" spans="1:3" x14ac:dyDescent="0.4">
      <c r="A90">
        <v>21001</v>
      </c>
      <c r="B90" t="s">
        <v>241</v>
      </c>
      <c r="C90">
        <f t="shared" si="1"/>
        <v>21001</v>
      </c>
    </row>
    <row r="91" spans="1:3" x14ac:dyDescent="0.4">
      <c r="A91">
        <v>21002</v>
      </c>
      <c r="B91" t="s">
        <v>242</v>
      </c>
      <c r="C91">
        <f t="shared" si="1"/>
        <v>21002</v>
      </c>
    </row>
    <row r="92" spans="1:3" x14ac:dyDescent="0.4">
      <c r="A92">
        <v>21101</v>
      </c>
      <c r="B92" t="s">
        <v>243</v>
      </c>
      <c r="C92">
        <f t="shared" si="1"/>
        <v>21101</v>
      </c>
    </row>
    <row r="93" spans="1:3" x14ac:dyDescent="0.4">
      <c r="A93">
        <v>30101</v>
      </c>
      <c r="B93" t="s">
        <v>244</v>
      </c>
      <c r="C93">
        <f t="shared" si="1"/>
        <v>30101</v>
      </c>
    </row>
    <row r="94" spans="1:3" x14ac:dyDescent="0.4">
      <c r="A94">
        <v>30102</v>
      </c>
      <c r="B94" t="s">
        <v>245</v>
      </c>
      <c r="C94">
        <f t="shared" si="1"/>
        <v>30102</v>
      </c>
    </row>
    <row r="95" spans="1:3" x14ac:dyDescent="0.4">
      <c r="A95">
        <v>30103</v>
      </c>
      <c r="B95" t="s">
        <v>246</v>
      </c>
      <c r="C95">
        <f t="shared" si="1"/>
        <v>30103</v>
      </c>
    </row>
    <row r="96" spans="1:3" x14ac:dyDescent="0.4">
      <c r="A96">
        <v>30104</v>
      </c>
      <c r="B96" t="s">
        <v>247</v>
      </c>
      <c r="C96">
        <f t="shared" si="1"/>
        <v>30104</v>
      </c>
    </row>
    <row r="97" spans="1:3" x14ac:dyDescent="0.4">
      <c r="A97">
        <v>30105</v>
      </c>
      <c r="B97" t="s">
        <v>248</v>
      </c>
      <c r="C97">
        <f t="shared" si="1"/>
        <v>30105</v>
      </c>
    </row>
    <row r="98" spans="1:3" x14ac:dyDescent="0.4">
      <c r="A98">
        <v>30106</v>
      </c>
      <c r="B98" t="s">
        <v>249</v>
      </c>
      <c r="C98">
        <f t="shared" si="1"/>
        <v>30106</v>
      </c>
    </row>
    <row r="99" spans="1:3" x14ac:dyDescent="0.4">
      <c r="A99">
        <v>30107</v>
      </c>
      <c r="B99" t="s">
        <v>250</v>
      </c>
      <c r="C99">
        <f t="shared" si="1"/>
        <v>30107</v>
      </c>
    </row>
    <row r="100" spans="1:3" x14ac:dyDescent="0.4">
      <c r="A100">
        <v>30108</v>
      </c>
      <c r="B100" t="s">
        <v>251</v>
      </c>
      <c r="C100">
        <f t="shared" si="1"/>
        <v>30108</v>
      </c>
    </row>
    <row r="101" spans="1:3" x14ac:dyDescent="0.4">
      <c r="A101">
        <v>30109</v>
      </c>
      <c r="B101" t="s">
        <v>252</v>
      </c>
      <c r="C101">
        <f t="shared" si="1"/>
        <v>30109</v>
      </c>
    </row>
    <row r="102" spans="1:3" x14ac:dyDescent="0.4">
      <c r="A102">
        <v>30201</v>
      </c>
      <c r="B102" t="s">
        <v>253</v>
      </c>
      <c r="C102">
        <f t="shared" si="1"/>
        <v>30201</v>
      </c>
    </row>
    <row r="103" spans="1:3" x14ac:dyDescent="0.4">
      <c r="A103">
        <v>30202</v>
      </c>
      <c r="B103" t="s">
        <v>254</v>
      </c>
      <c r="C103">
        <f t="shared" si="1"/>
        <v>30202</v>
      </c>
    </row>
    <row r="104" spans="1:3" x14ac:dyDescent="0.4">
      <c r="A104">
        <v>30203</v>
      </c>
      <c r="B104" t="s">
        <v>255</v>
      </c>
      <c r="C104">
        <f t="shared" si="1"/>
        <v>30203</v>
      </c>
    </row>
    <row r="105" spans="1:3" x14ac:dyDescent="0.4">
      <c r="A105">
        <v>30204</v>
      </c>
      <c r="B105" t="s">
        <v>256</v>
      </c>
      <c r="C105">
        <f t="shared" si="1"/>
        <v>30204</v>
      </c>
    </row>
    <row r="106" spans="1:3" x14ac:dyDescent="0.4">
      <c r="A106">
        <v>30205</v>
      </c>
      <c r="B106" t="s">
        <v>257</v>
      </c>
      <c r="C106">
        <f t="shared" si="1"/>
        <v>30205</v>
      </c>
    </row>
    <row r="107" spans="1:3" x14ac:dyDescent="0.4">
      <c r="A107">
        <v>30206</v>
      </c>
      <c r="B107" t="s">
        <v>258</v>
      </c>
      <c r="C107">
        <f t="shared" si="1"/>
        <v>30206</v>
      </c>
    </row>
    <row r="108" spans="1:3" x14ac:dyDescent="0.4">
      <c r="A108">
        <v>30207</v>
      </c>
      <c r="B108" t="s">
        <v>259</v>
      </c>
      <c r="C108">
        <f t="shared" si="1"/>
        <v>30207</v>
      </c>
    </row>
    <row r="109" spans="1:3" x14ac:dyDescent="0.4">
      <c r="A109">
        <v>30208</v>
      </c>
      <c r="B109" t="s">
        <v>260</v>
      </c>
      <c r="C109">
        <f t="shared" si="1"/>
        <v>30208</v>
      </c>
    </row>
    <row r="110" spans="1:3" x14ac:dyDescent="0.4">
      <c r="A110">
        <v>30209</v>
      </c>
      <c r="B110" t="s">
        <v>261</v>
      </c>
      <c r="C110">
        <f t="shared" si="1"/>
        <v>30209</v>
      </c>
    </row>
    <row r="111" spans="1:3" x14ac:dyDescent="0.4">
      <c r="A111">
        <v>30210</v>
      </c>
      <c r="B111" t="s">
        <v>262</v>
      </c>
      <c r="C111">
        <f t="shared" si="1"/>
        <v>30210</v>
      </c>
    </row>
    <row r="112" spans="1:3" x14ac:dyDescent="0.4">
      <c r="A112">
        <v>30211</v>
      </c>
      <c r="B112" t="s">
        <v>263</v>
      </c>
      <c r="C112">
        <f t="shared" si="1"/>
        <v>30211</v>
      </c>
    </row>
    <row r="113" spans="1:3" x14ac:dyDescent="0.4">
      <c r="A113">
        <v>30212</v>
      </c>
      <c r="B113" t="s">
        <v>264</v>
      </c>
      <c r="C113">
        <f t="shared" si="1"/>
        <v>30212</v>
      </c>
    </row>
    <row r="114" spans="1:3" x14ac:dyDescent="0.4">
      <c r="A114">
        <v>30213</v>
      </c>
      <c r="B114" t="s">
        <v>265</v>
      </c>
      <c r="C114">
        <f t="shared" si="1"/>
        <v>30213</v>
      </c>
    </row>
    <row r="115" spans="1:3" x14ac:dyDescent="0.4">
      <c r="A115">
        <v>30214</v>
      </c>
      <c r="B115" t="s">
        <v>266</v>
      </c>
      <c r="C115">
        <f t="shared" si="1"/>
        <v>30214</v>
      </c>
    </row>
    <row r="116" spans="1:3" x14ac:dyDescent="0.4">
      <c r="A116">
        <v>30215</v>
      </c>
      <c r="B116" t="s">
        <v>267</v>
      </c>
      <c r="C116">
        <f t="shared" si="1"/>
        <v>30215</v>
      </c>
    </row>
    <row r="117" spans="1:3" x14ac:dyDescent="0.4">
      <c r="A117">
        <v>30216</v>
      </c>
      <c r="B117" t="s">
        <v>268</v>
      </c>
      <c r="C117">
        <f t="shared" si="1"/>
        <v>30216</v>
      </c>
    </row>
    <row r="118" spans="1:3" x14ac:dyDescent="0.4">
      <c r="A118">
        <v>30217</v>
      </c>
      <c r="B118" t="s">
        <v>269</v>
      </c>
      <c r="C118">
        <f t="shared" si="1"/>
        <v>30217</v>
      </c>
    </row>
    <row r="119" spans="1:3" x14ac:dyDescent="0.4">
      <c r="A119">
        <v>30218</v>
      </c>
      <c r="B119" t="s">
        <v>270</v>
      </c>
      <c r="C119">
        <f t="shared" si="1"/>
        <v>30218</v>
      </c>
    </row>
    <row r="120" spans="1:3" x14ac:dyDescent="0.4">
      <c r="A120">
        <v>30219</v>
      </c>
      <c r="B120" t="s">
        <v>271</v>
      </c>
      <c r="C120">
        <f t="shared" si="1"/>
        <v>30219</v>
      </c>
    </row>
    <row r="121" spans="1:3" x14ac:dyDescent="0.4">
      <c r="A121">
        <v>30220</v>
      </c>
      <c r="B121" t="s">
        <v>272</v>
      </c>
      <c r="C121">
        <f t="shared" si="1"/>
        <v>30220</v>
      </c>
    </row>
    <row r="122" spans="1:3" x14ac:dyDescent="0.4">
      <c r="A122">
        <v>30221</v>
      </c>
      <c r="B122" t="s">
        <v>273</v>
      </c>
      <c r="C122">
        <f t="shared" si="1"/>
        <v>30221</v>
      </c>
    </row>
    <row r="123" spans="1:3" x14ac:dyDescent="0.4">
      <c r="A123">
        <v>30223</v>
      </c>
      <c r="B123" t="s">
        <v>274</v>
      </c>
      <c r="C123">
        <f t="shared" si="1"/>
        <v>30223</v>
      </c>
    </row>
    <row r="124" spans="1:3" x14ac:dyDescent="0.4">
      <c r="A124">
        <v>30224</v>
      </c>
      <c r="B124" t="s">
        <v>275</v>
      </c>
      <c r="C124">
        <f t="shared" si="1"/>
        <v>30224</v>
      </c>
    </row>
    <row r="125" spans="1:3" x14ac:dyDescent="0.4">
      <c r="A125">
        <v>30225</v>
      </c>
      <c r="B125" t="s">
        <v>276</v>
      </c>
      <c r="C125">
        <f t="shared" si="1"/>
        <v>30225</v>
      </c>
    </row>
    <row r="126" spans="1:3" x14ac:dyDescent="0.4">
      <c r="A126">
        <v>30226</v>
      </c>
      <c r="B126" t="s">
        <v>277</v>
      </c>
      <c r="C126">
        <f t="shared" si="1"/>
        <v>30226</v>
      </c>
    </row>
    <row r="127" spans="1:3" x14ac:dyDescent="0.4">
      <c r="A127">
        <v>30227</v>
      </c>
      <c r="B127" t="s">
        <v>278</v>
      </c>
      <c r="C127">
        <f t="shared" si="1"/>
        <v>30227</v>
      </c>
    </row>
    <row r="128" spans="1:3" x14ac:dyDescent="0.4">
      <c r="A128">
        <v>30229</v>
      </c>
      <c r="B128" t="s">
        <v>279</v>
      </c>
      <c r="C128">
        <f t="shared" si="1"/>
        <v>30229</v>
      </c>
    </row>
    <row r="129" spans="1:3" x14ac:dyDescent="0.4">
      <c r="A129">
        <v>30230</v>
      </c>
      <c r="B129" t="s">
        <v>280</v>
      </c>
      <c r="C129">
        <f t="shared" si="1"/>
        <v>30230</v>
      </c>
    </row>
    <row r="130" spans="1:3" x14ac:dyDescent="0.4">
      <c r="A130">
        <v>30301</v>
      </c>
      <c r="B130" t="s">
        <v>281</v>
      </c>
      <c r="C130">
        <f t="shared" si="1"/>
        <v>30301</v>
      </c>
    </row>
    <row r="131" spans="1:3" x14ac:dyDescent="0.4">
      <c r="A131">
        <v>30302</v>
      </c>
      <c r="B131" t="s">
        <v>282</v>
      </c>
      <c r="C131">
        <f t="shared" ref="C131:C194" si="2">A131</f>
        <v>30302</v>
      </c>
    </row>
    <row r="132" spans="1:3" x14ac:dyDescent="0.4">
      <c r="A132">
        <v>30303</v>
      </c>
      <c r="B132" t="s">
        <v>283</v>
      </c>
      <c r="C132">
        <f t="shared" si="2"/>
        <v>30303</v>
      </c>
    </row>
    <row r="133" spans="1:3" x14ac:dyDescent="0.4">
      <c r="A133">
        <v>30304</v>
      </c>
      <c r="B133" t="s">
        <v>284</v>
      </c>
      <c r="C133">
        <f t="shared" si="2"/>
        <v>30304</v>
      </c>
    </row>
    <row r="134" spans="1:3" x14ac:dyDescent="0.4">
      <c r="A134">
        <v>30305</v>
      </c>
      <c r="B134" t="s">
        <v>285</v>
      </c>
      <c r="C134">
        <f t="shared" si="2"/>
        <v>30305</v>
      </c>
    </row>
    <row r="135" spans="1:3" x14ac:dyDescent="0.4">
      <c r="A135">
        <v>30306</v>
      </c>
      <c r="B135" t="s">
        <v>286</v>
      </c>
      <c r="C135">
        <f t="shared" si="2"/>
        <v>30306</v>
      </c>
    </row>
    <row r="136" spans="1:3" x14ac:dyDescent="0.4">
      <c r="A136">
        <v>30307</v>
      </c>
      <c r="B136" t="s">
        <v>287</v>
      </c>
      <c r="C136">
        <f t="shared" si="2"/>
        <v>30307</v>
      </c>
    </row>
    <row r="137" spans="1:3" x14ac:dyDescent="0.4">
      <c r="A137">
        <v>30308</v>
      </c>
      <c r="B137" t="s">
        <v>288</v>
      </c>
      <c r="C137">
        <f t="shared" si="2"/>
        <v>30308</v>
      </c>
    </row>
    <row r="138" spans="1:3" x14ac:dyDescent="0.4">
      <c r="A138">
        <v>30309</v>
      </c>
      <c r="B138" t="s">
        <v>289</v>
      </c>
      <c r="C138">
        <f t="shared" si="2"/>
        <v>30309</v>
      </c>
    </row>
    <row r="139" spans="1:3" x14ac:dyDescent="0.4">
      <c r="A139">
        <v>30310</v>
      </c>
      <c r="B139" t="s">
        <v>290</v>
      </c>
      <c r="C139">
        <f t="shared" si="2"/>
        <v>30310</v>
      </c>
    </row>
    <row r="140" spans="1:3" x14ac:dyDescent="0.4">
      <c r="A140">
        <v>30311</v>
      </c>
      <c r="B140" t="s">
        <v>291</v>
      </c>
      <c r="C140">
        <f t="shared" si="2"/>
        <v>30311</v>
      </c>
    </row>
    <row r="141" spans="1:3" x14ac:dyDescent="0.4">
      <c r="A141">
        <v>30312</v>
      </c>
      <c r="B141" t="s">
        <v>292</v>
      </c>
      <c r="C141">
        <f t="shared" si="2"/>
        <v>30312</v>
      </c>
    </row>
    <row r="142" spans="1:3" x14ac:dyDescent="0.4">
      <c r="A142">
        <v>30401</v>
      </c>
      <c r="B142" t="s">
        <v>293</v>
      </c>
      <c r="C142">
        <f t="shared" si="2"/>
        <v>30401</v>
      </c>
    </row>
    <row r="143" spans="1:3" x14ac:dyDescent="0.4">
      <c r="A143">
        <v>30402</v>
      </c>
      <c r="B143" t="s">
        <v>294</v>
      </c>
      <c r="C143">
        <f t="shared" si="2"/>
        <v>30402</v>
      </c>
    </row>
    <row r="144" spans="1:3" x14ac:dyDescent="0.4">
      <c r="A144">
        <v>30403</v>
      </c>
      <c r="B144" t="s">
        <v>295</v>
      </c>
      <c r="C144">
        <f t="shared" si="2"/>
        <v>30403</v>
      </c>
    </row>
    <row r="145" spans="1:3" x14ac:dyDescent="0.4">
      <c r="A145">
        <v>30404</v>
      </c>
      <c r="B145" t="s">
        <v>296</v>
      </c>
      <c r="C145">
        <f t="shared" si="2"/>
        <v>30404</v>
      </c>
    </row>
    <row r="146" spans="1:3" x14ac:dyDescent="0.4">
      <c r="A146">
        <v>30405</v>
      </c>
      <c r="B146" t="s">
        <v>297</v>
      </c>
      <c r="C146">
        <f t="shared" si="2"/>
        <v>30405</v>
      </c>
    </row>
    <row r="147" spans="1:3" x14ac:dyDescent="0.4">
      <c r="A147">
        <v>30501</v>
      </c>
      <c r="B147" t="s">
        <v>298</v>
      </c>
      <c r="C147">
        <f t="shared" si="2"/>
        <v>30501</v>
      </c>
    </row>
    <row r="148" spans="1:3" x14ac:dyDescent="0.4">
      <c r="A148">
        <v>30502</v>
      </c>
      <c r="B148" t="s">
        <v>299</v>
      </c>
      <c r="C148">
        <f t="shared" si="2"/>
        <v>30502</v>
      </c>
    </row>
    <row r="149" spans="1:3" x14ac:dyDescent="0.4">
      <c r="A149">
        <v>40101</v>
      </c>
      <c r="B149" t="s">
        <v>300</v>
      </c>
      <c r="C149">
        <f t="shared" si="2"/>
        <v>40101</v>
      </c>
    </row>
    <row r="150" spans="1:3" x14ac:dyDescent="0.4">
      <c r="A150">
        <v>40102</v>
      </c>
      <c r="B150" t="s">
        <v>301</v>
      </c>
      <c r="C150">
        <f t="shared" si="2"/>
        <v>40102</v>
      </c>
    </row>
    <row r="151" spans="1:3" x14ac:dyDescent="0.4">
      <c r="A151">
        <v>40103</v>
      </c>
      <c r="B151" t="s">
        <v>302</v>
      </c>
      <c r="C151">
        <f t="shared" si="2"/>
        <v>40103</v>
      </c>
    </row>
    <row r="152" spans="1:3" x14ac:dyDescent="0.4">
      <c r="A152">
        <v>40104</v>
      </c>
      <c r="B152" t="s">
        <v>303</v>
      </c>
      <c r="C152">
        <f t="shared" si="2"/>
        <v>40104</v>
      </c>
    </row>
    <row r="153" spans="1:3" x14ac:dyDescent="0.4">
      <c r="A153">
        <v>40105</v>
      </c>
      <c r="B153" t="s">
        <v>304</v>
      </c>
      <c r="C153">
        <f t="shared" si="2"/>
        <v>40105</v>
      </c>
    </row>
    <row r="154" spans="1:3" x14ac:dyDescent="0.4">
      <c r="A154">
        <v>40106</v>
      </c>
      <c r="B154" t="s">
        <v>305</v>
      </c>
      <c r="C154">
        <f t="shared" si="2"/>
        <v>40106</v>
      </c>
    </row>
    <row r="155" spans="1:3" x14ac:dyDescent="0.4">
      <c r="A155">
        <v>40201</v>
      </c>
      <c r="B155" t="s">
        <v>306</v>
      </c>
      <c r="C155">
        <f t="shared" si="2"/>
        <v>40201</v>
      </c>
    </row>
    <row r="156" spans="1:3" x14ac:dyDescent="0.4">
      <c r="A156">
        <v>40202</v>
      </c>
      <c r="B156" t="s">
        <v>307</v>
      </c>
      <c r="C156">
        <f t="shared" si="2"/>
        <v>40202</v>
      </c>
    </row>
    <row r="157" spans="1:3" x14ac:dyDescent="0.4">
      <c r="A157">
        <v>40203</v>
      </c>
      <c r="B157" t="s">
        <v>308</v>
      </c>
      <c r="C157">
        <f t="shared" si="2"/>
        <v>40203</v>
      </c>
    </row>
    <row r="158" spans="1:3" x14ac:dyDescent="0.4">
      <c r="A158">
        <v>40301</v>
      </c>
      <c r="B158" t="s">
        <v>309</v>
      </c>
      <c r="C158">
        <f t="shared" si="2"/>
        <v>40301</v>
      </c>
    </row>
    <row r="159" spans="1:3" x14ac:dyDescent="0.4">
      <c r="A159">
        <v>40401</v>
      </c>
      <c r="B159" t="s">
        <v>310</v>
      </c>
      <c r="C159">
        <f t="shared" si="2"/>
        <v>40401</v>
      </c>
    </row>
    <row r="160" spans="1:3" x14ac:dyDescent="0.4">
      <c r="A160">
        <v>40402</v>
      </c>
      <c r="B160" t="s">
        <v>311</v>
      </c>
      <c r="C160">
        <f t="shared" si="2"/>
        <v>40402</v>
      </c>
    </row>
    <row r="161" spans="1:3" x14ac:dyDescent="0.4">
      <c r="A161">
        <v>40403</v>
      </c>
      <c r="B161" t="s">
        <v>312</v>
      </c>
      <c r="C161">
        <f t="shared" si="2"/>
        <v>40403</v>
      </c>
    </row>
    <row r="162" spans="1:3" x14ac:dyDescent="0.4">
      <c r="A162">
        <v>50101</v>
      </c>
      <c r="B162" t="s">
        <v>313</v>
      </c>
      <c r="C162">
        <f t="shared" si="2"/>
        <v>50101</v>
      </c>
    </row>
    <row r="163" spans="1:3" x14ac:dyDescent="0.4">
      <c r="A163">
        <v>50102</v>
      </c>
      <c r="B163" t="s">
        <v>314</v>
      </c>
      <c r="C163">
        <f t="shared" si="2"/>
        <v>50102</v>
      </c>
    </row>
    <row r="164" spans="1:3" x14ac:dyDescent="0.4">
      <c r="A164">
        <v>50103</v>
      </c>
      <c r="B164" t="s">
        <v>315</v>
      </c>
      <c r="C164">
        <f t="shared" si="2"/>
        <v>50103</v>
      </c>
    </row>
    <row r="165" spans="1:3" x14ac:dyDescent="0.4">
      <c r="A165">
        <v>50201</v>
      </c>
      <c r="B165" t="s">
        <v>316</v>
      </c>
      <c r="C165">
        <f t="shared" si="2"/>
        <v>50201</v>
      </c>
    </row>
    <row r="166" spans="1:3" x14ac:dyDescent="0.4">
      <c r="A166">
        <v>50202</v>
      </c>
      <c r="B166" t="s">
        <v>317</v>
      </c>
      <c r="C166">
        <f t="shared" si="2"/>
        <v>50202</v>
      </c>
    </row>
    <row r="167" spans="1:3" x14ac:dyDescent="0.4">
      <c r="A167">
        <v>50203</v>
      </c>
      <c r="B167" t="s">
        <v>318</v>
      </c>
      <c r="C167">
        <f t="shared" si="2"/>
        <v>50203</v>
      </c>
    </row>
    <row r="168" spans="1:3" x14ac:dyDescent="0.4">
      <c r="A168">
        <v>50204</v>
      </c>
      <c r="B168" t="s">
        <v>319</v>
      </c>
      <c r="C168">
        <f t="shared" si="2"/>
        <v>50204</v>
      </c>
    </row>
    <row r="169" spans="1:3" x14ac:dyDescent="0.4">
      <c r="A169">
        <v>50205</v>
      </c>
      <c r="B169" t="s">
        <v>320</v>
      </c>
      <c r="C169">
        <f t="shared" si="2"/>
        <v>50205</v>
      </c>
    </row>
    <row r="170" spans="1:3" x14ac:dyDescent="0.4">
      <c r="A170">
        <v>50206</v>
      </c>
      <c r="B170" t="s">
        <v>321</v>
      </c>
      <c r="C170">
        <f t="shared" si="2"/>
        <v>50206</v>
      </c>
    </row>
    <row r="171" spans="1:3" x14ac:dyDescent="0.4">
      <c r="A171">
        <v>50301</v>
      </c>
      <c r="B171" t="s">
        <v>322</v>
      </c>
      <c r="C171">
        <f t="shared" si="2"/>
        <v>50301</v>
      </c>
    </row>
    <row r="172" spans="1:3" x14ac:dyDescent="0.4">
      <c r="A172">
        <v>50302</v>
      </c>
      <c r="B172" t="s">
        <v>323</v>
      </c>
      <c r="C172">
        <f t="shared" si="2"/>
        <v>50302</v>
      </c>
    </row>
    <row r="173" spans="1:3" x14ac:dyDescent="0.4">
      <c r="A173">
        <v>50401</v>
      </c>
      <c r="B173" t="s">
        <v>324</v>
      </c>
      <c r="C173">
        <f t="shared" si="2"/>
        <v>50401</v>
      </c>
    </row>
    <row r="174" spans="1:3" x14ac:dyDescent="0.4">
      <c r="A174">
        <v>50402</v>
      </c>
      <c r="B174" t="s">
        <v>325</v>
      </c>
      <c r="C174">
        <f t="shared" si="2"/>
        <v>50402</v>
      </c>
    </row>
    <row r="175" spans="1:3" x14ac:dyDescent="0.4">
      <c r="A175">
        <v>50403</v>
      </c>
      <c r="B175" t="s">
        <v>326</v>
      </c>
      <c r="C175">
        <f t="shared" si="2"/>
        <v>50403</v>
      </c>
    </row>
    <row r="176" spans="1:3" x14ac:dyDescent="0.4">
      <c r="A176">
        <v>50404</v>
      </c>
      <c r="B176" t="s">
        <v>327</v>
      </c>
      <c r="C176">
        <f t="shared" si="2"/>
        <v>50404</v>
      </c>
    </row>
    <row r="177" spans="1:3" x14ac:dyDescent="0.4">
      <c r="A177">
        <v>50501</v>
      </c>
      <c r="B177" t="s">
        <v>328</v>
      </c>
      <c r="C177">
        <f t="shared" si="2"/>
        <v>50501</v>
      </c>
    </row>
    <row r="178" spans="1:3" x14ac:dyDescent="0.4">
      <c r="A178">
        <v>50502</v>
      </c>
      <c r="B178" t="s">
        <v>329</v>
      </c>
      <c r="C178">
        <f t="shared" si="2"/>
        <v>50502</v>
      </c>
    </row>
    <row r="179" spans="1:3" x14ac:dyDescent="0.4">
      <c r="A179">
        <v>50601</v>
      </c>
      <c r="B179" t="s">
        <v>330</v>
      </c>
      <c r="C179">
        <f t="shared" si="2"/>
        <v>50601</v>
      </c>
    </row>
    <row r="180" spans="1:3" x14ac:dyDescent="0.4">
      <c r="A180">
        <v>50602</v>
      </c>
      <c r="B180" t="s">
        <v>331</v>
      </c>
      <c r="C180">
        <f t="shared" si="2"/>
        <v>50602</v>
      </c>
    </row>
    <row r="181" spans="1:3" x14ac:dyDescent="0.4">
      <c r="A181">
        <v>50603</v>
      </c>
      <c r="B181" t="s">
        <v>332</v>
      </c>
      <c r="C181">
        <f t="shared" si="2"/>
        <v>50603</v>
      </c>
    </row>
    <row r="182" spans="1:3" x14ac:dyDescent="0.4">
      <c r="A182">
        <v>50701</v>
      </c>
      <c r="B182" t="s">
        <v>333</v>
      </c>
      <c r="C182">
        <f t="shared" si="2"/>
        <v>50701</v>
      </c>
    </row>
    <row r="183" spans="1:3" x14ac:dyDescent="0.4">
      <c r="A183">
        <v>50702</v>
      </c>
      <c r="B183" t="s">
        <v>334</v>
      </c>
      <c r="C183">
        <f t="shared" si="2"/>
        <v>50702</v>
      </c>
    </row>
    <row r="184" spans="1:3" x14ac:dyDescent="0.4">
      <c r="A184">
        <v>50703</v>
      </c>
      <c r="B184" t="s">
        <v>335</v>
      </c>
      <c r="C184">
        <f t="shared" si="2"/>
        <v>50703</v>
      </c>
    </row>
    <row r="185" spans="1:3" x14ac:dyDescent="0.4">
      <c r="A185">
        <v>50704</v>
      </c>
      <c r="B185" t="s">
        <v>336</v>
      </c>
      <c r="C185">
        <f t="shared" si="2"/>
        <v>50704</v>
      </c>
    </row>
    <row r="186" spans="1:3" x14ac:dyDescent="0.4">
      <c r="A186">
        <v>50801</v>
      </c>
      <c r="B186" t="s">
        <v>337</v>
      </c>
      <c r="C186">
        <f t="shared" si="2"/>
        <v>50801</v>
      </c>
    </row>
    <row r="187" spans="1:3" x14ac:dyDescent="0.4">
      <c r="A187">
        <v>50802</v>
      </c>
      <c r="B187" t="s">
        <v>338</v>
      </c>
      <c r="C187">
        <f t="shared" si="2"/>
        <v>50802</v>
      </c>
    </row>
    <row r="188" spans="1:3" x14ac:dyDescent="0.4">
      <c r="A188">
        <v>50803</v>
      </c>
      <c r="B188" t="s">
        <v>339</v>
      </c>
      <c r="C188">
        <f t="shared" si="2"/>
        <v>50803</v>
      </c>
    </row>
    <row r="189" spans="1:3" x14ac:dyDescent="0.4">
      <c r="A189">
        <v>50804</v>
      </c>
      <c r="B189" t="s">
        <v>340</v>
      </c>
      <c r="C189">
        <f t="shared" si="2"/>
        <v>50804</v>
      </c>
    </row>
    <row r="190" spans="1:3" x14ac:dyDescent="0.4">
      <c r="A190">
        <v>50901</v>
      </c>
      <c r="B190" t="s">
        <v>341</v>
      </c>
      <c r="C190">
        <f t="shared" si="2"/>
        <v>50901</v>
      </c>
    </row>
    <row r="191" spans="1:3" x14ac:dyDescent="0.4">
      <c r="A191">
        <v>50902</v>
      </c>
      <c r="B191" t="s">
        <v>342</v>
      </c>
      <c r="C191">
        <f t="shared" si="2"/>
        <v>50902</v>
      </c>
    </row>
    <row r="192" spans="1:3" x14ac:dyDescent="0.4">
      <c r="A192">
        <v>60101</v>
      </c>
      <c r="B192" t="s">
        <v>343</v>
      </c>
      <c r="C192">
        <f t="shared" si="2"/>
        <v>60101</v>
      </c>
    </row>
    <row r="193" spans="1:3" x14ac:dyDescent="0.4">
      <c r="A193">
        <v>60102</v>
      </c>
      <c r="B193" t="s">
        <v>344</v>
      </c>
      <c r="C193">
        <f t="shared" si="2"/>
        <v>60102</v>
      </c>
    </row>
    <row r="194" spans="1:3" x14ac:dyDescent="0.4">
      <c r="A194">
        <v>60201</v>
      </c>
      <c r="B194" t="s">
        <v>345</v>
      </c>
      <c r="C194">
        <f t="shared" si="2"/>
        <v>60201</v>
      </c>
    </row>
    <row r="195" spans="1:3" x14ac:dyDescent="0.4">
      <c r="A195">
        <v>60202</v>
      </c>
      <c r="B195" t="s">
        <v>346</v>
      </c>
      <c r="C195">
        <f t="shared" ref="C195:C209" si="3">A195</f>
        <v>60202</v>
      </c>
    </row>
    <row r="196" spans="1:3" x14ac:dyDescent="0.4">
      <c r="A196">
        <v>60203</v>
      </c>
      <c r="B196" t="s">
        <v>347</v>
      </c>
      <c r="C196">
        <f t="shared" si="3"/>
        <v>60203</v>
      </c>
    </row>
    <row r="197" spans="1:3" x14ac:dyDescent="0.4">
      <c r="A197">
        <v>60204</v>
      </c>
      <c r="B197" t="s">
        <v>348</v>
      </c>
      <c r="C197">
        <f t="shared" si="3"/>
        <v>60204</v>
      </c>
    </row>
    <row r="198" spans="1:3" x14ac:dyDescent="0.4">
      <c r="A198">
        <v>60205</v>
      </c>
      <c r="B198" t="s">
        <v>349</v>
      </c>
      <c r="C198">
        <f t="shared" si="3"/>
        <v>60205</v>
      </c>
    </row>
    <row r="199" spans="1:3" x14ac:dyDescent="0.4">
      <c r="A199">
        <v>60206</v>
      </c>
      <c r="B199" t="s">
        <v>350</v>
      </c>
      <c r="C199">
        <f t="shared" si="3"/>
        <v>60206</v>
      </c>
    </row>
    <row r="200" spans="1:3" x14ac:dyDescent="0.4">
      <c r="A200">
        <v>60301</v>
      </c>
      <c r="B200" t="s">
        <v>351</v>
      </c>
      <c r="C200">
        <f t="shared" si="3"/>
        <v>60301</v>
      </c>
    </row>
    <row r="201" spans="1:3" x14ac:dyDescent="0.4">
      <c r="A201">
        <v>60302</v>
      </c>
      <c r="B201" t="s">
        <v>352</v>
      </c>
      <c r="C201">
        <f t="shared" si="3"/>
        <v>60302</v>
      </c>
    </row>
    <row r="202" spans="1:3" x14ac:dyDescent="0.4">
      <c r="A202">
        <v>60303</v>
      </c>
      <c r="B202" t="s">
        <v>353</v>
      </c>
      <c r="C202">
        <f t="shared" si="3"/>
        <v>60303</v>
      </c>
    </row>
    <row r="203" spans="1:3" x14ac:dyDescent="0.4">
      <c r="A203">
        <v>60304</v>
      </c>
      <c r="B203" t="s">
        <v>354</v>
      </c>
      <c r="C203">
        <f t="shared" si="3"/>
        <v>60304</v>
      </c>
    </row>
    <row r="204" spans="1:3" x14ac:dyDescent="0.4">
      <c r="A204">
        <v>60401</v>
      </c>
      <c r="B204" t="s">
        <v>355</v>
      </c>
      <c r="C204">
        <f t="shared" si="3"/>
        <v>60401</v>
      </c>
    </row>
    <row r="205" spans="1:3" x14ac:dyDescent="0.4">
      <c r="A205">
        <v>60402</v>
      </c>
      <c r="B205" t="s">
        <v>356</v>
      </c>
      <c r="C205">
        <f t="shared" si="3"/>
        <v>60402</v>
      </c>
    </row>
    <row r="206" spans="1:3" x14ac:dyDescent="0.4">
      <c r="A206">
        <v>60403</v>
      </c>
      <c r="B206" t="s">
        <v>357</v>
      </c>
      <c r="C206">
        <f t="shared" si="3"/>
        <v>60403</v>
      </c>
    </row>
    <row r="207" spans="1:3" x14ac:dyDescent="0.4">
      <c r="A207">
        <v>60404</v>
      </c>
      <c r="B207" t="s">
        <v>358</v>
      </c>
      <c r="C207">
        <f t="shared" si="3"/>
        <v>60404</v>
      </c>
    </row>
    <row r="208" spans="1:3" x14ac:dyDescent="0.4">
      <c r="A208">
        <v>60405</v>
      </c>
      <c r="B208" t="s">
        <v>359</v>
      </c>
      <c r="C208">
        <f t="shared" si="3"/>
        <v>60405</v>
      </c>
    </row>
    <row r="209" spans="1:3" x14ac:dyDescent="0.4">
      <c r="A209">
        <v>10510</v>
      </c>
      <c r="B209" t="s">
        <v>360</v>
      </c>
      <c r="C209">
        <f t="shared" si="3"/>
        <v>10510</v>
      </c>
    </row>
    <row r="210" spans="1:3" x14ac:dyDescent="0.4">
      <c r="B210" t="s">
        <v>7</v>
      </c>
      <c r="C210">
        <v>0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97"/>
  <sheetViews>
    <sheetView topLeftCell="C70" workbookViewId="0">
      <selection activeCell="C97" sqref="C97"/>
    </sheetView>
  </sheetViews>
  <sheetFormatPr defaultRowHeight="14.6" x14ac:dyDescent="0.4"/>
  <cols>
    <col min="3" max="3" width="221.3046875" customWidth="1"/>
  </cols>
  <sheetData>
    <row r="1" spans="1:4" x14ac:dyDescent="0.4">
      <c r="A1" t="s">
        <v>361</v>
      </c>
      <c r="B1" t="s">
        <v>151</v>
      </c>
      <c r="C1" t="s">
        <v>152</v>
      </c>
      <c r="D1" t="s">
        <v>151</v>
      </c>
    </row>
    <row r="2" spans="1:4" x14ac:dyDescent="0.4">
      <c r="A2">
        <v>2</v>
      </c>
      <c r="B2" t="s">
        <v>362</v>
      </c>
      <c r="C2" t="s">
        <v>363</v>
      </c>
      <c r="D2" t="s">
        <v>362</v>
      </c>
    </row>
    <row r="3" spans="1:4" x14ac:dyDescent="0.4">
      <c r="A3">
        <v>2</v>
      </c>
      <c r="B3" t="s">
        <v>364</v>
      </c>
      <c r="C3" t="s">
        <v>365</v>
      </c>
      <c r="D3" t="s">
        <v>364</v>
      </c>
    </row>
    <row r="4" spans="1:4" x14ac:dyDescent="0.4">
      <c r="A4">
        <v>2</v>
      </c>
      <c r="B4" t="s">
        <v>366</v>
      </c>
      <c r="C4" t="s">
        <v>367</v>
      </c>
      <c r="D4" t="s">
        <v>366</v>
      </c>
    </row>
    <row r="5" spans="1:4" x14ac:dyDescent="0.4">
      <c r="A5">
        <v>2</v>
      </c>
      <c r="B5" t="s">
        <v>368</v>
      </c>
      <c r="C5" t="s">
        <v>369</v>
      </c>
      <c r="D5" t="s">
        <v>368</v>
      </c>
    </row>
    <row r="6" spans="1:4" x14ac:dyDescent="0.4">
      <c r="A6">
        <v>2</v>
      </c>
      <c r="B6" t="s">
        <v>370</v>
      </c>
      <c r="C6" t="s">
        <v>371</v>
      </c>
      <c r="D6" t="s">
        <v>370</v>
      </c>
    </row>
    <row r="7" spans="1:4" x14ac:dyDescent="0.4">
      <c r="A7">
        <v>2</v>
      </c>
      <c r="B7" t="s">
        <v>372</v>
      </c>
      <c r="C7" t="s">
        <v>373</v>
      </c>
      <c r="D7" t="s">
        <v>372</v>
      </c>
    </row>
    <row r="8" spans="1:4" x14ac:dyDescent="0.4">
      <c r="A8">
        <v>2</v>
      </c>
      <c r="B8" t="s">
        <v>374</v>
      </c>
      <c r="C8" t="s">
        <v>375</v>
      </c>
      <c r="D8" t="s">
        <v>374</v>
      </c>
    </row>
    <row r="9" spans="1:4" x14ac:dyDescent="0.4">
      <c r="A9">
        <v>2</v>
      </c>
      <c r="B9" t="s">
        <v>376</v>
      </c>
      <c r="C9" t="s">
        <v>377</v>
      </c>
      <c r="D9" t="s">
        <v>376</v>
      </c>
    </row>
    <row r="10" spans="1:4" x14ac:dyDescent="0.4">
      <c r="A10">
        <v>2</v>
      </c>
      <c r="B10" t="s">
        <v>378</v>
      </c>
      <c r="C10" t="s">
        <v>379</v>
      </c>
      <c r="D10" t="s">
        <v>378</v>
      </c>
    </row>
    <row r="11" spans="1:4" x14ac:dyDescent="0.4">
      <c r="A11">
        <v>2</v>
      </c>
      <c r="B11" t="s">
        <v>380</v>
      </c>
      <c r="C11" t="s">
        <v>381</v>
      </c>
      <c r="D11" t="s">
        <v>380</v>
      </c>
    </row>
    <row r="12" spans="1:4" x14ac:dyDescent="0.4">
      <c r="A12">
        <v>2</v>
      </c>
      <c r="B12" t="s">
        <v>382</v>
      </c>
      <c r="C12" t="s">
        <v>383</v>
      </c>
      <c r="D12" t="s">
        <v>382</v>
      </c>
    </row>
    <row r="13" spans="1:4" x14ac:dyDescent="0.4">
      <c r="A13">
        <v>2</v>
      </c>
      <c r="B13" t="s">
        <v>384</v>
      </c>
      <c r="C13" t="s">
        <v>385</v>
      </c>
      <c r="D13" t="s">
        <v>384</v>
      </c>
    </row>
    <row r="14" spans="1:4" x14ac:dyDescent="0.4">
      <c r="A14">
        <v>2</v>
      </c>
      <c r="B14" t="s">
        <v>386</v>
      </c>
      <c r="C14" t="s">
        <v>387</v>
      </c>
      <c r="D14" t="s">
        <v>386</v>
      </c>
    </row>
    <row r="15" spans="1:4" x14ac:dyDescent="0.4">
      <c r="A15">
        <v>2</v>
      </c>
      <c r="B15" t="s">
        <v>388</v>
      </c>
      <c r="C15" t="s">
        <v>389</v>
      </c>
      <c r="D15" t="s">
        <v>388</v>
      </c>
    </row>
    <row r="16" spans="1:4" x14ac:dyDescent="0.4">
      <c r="A16">
        <v>2</v>
      </c>
      <c r="B16" t="s">
        <v>390</v>
      </c>
      <c r="C16" t="s">
        <v>391</v>
      </c>
      <c r="D16" t="s">
        <v>390</v>
      </c>
    </row>
    <row r="17" spans="1:4" x14ac:dyDescent="0.4">
      <c r="A17">
        <v>2</v>
      </c>
      <c r="B17" t="s">
        <v>392</v>
      </c>
      <c r="C17" t="s">
        <v>393</v>
      </c>
      <c r="D17" t="s">
        <v>392</v>
      </c>
    </row>
    <row r="18" spans="1:4" x14ac:dyDescent="0.4">
      <c r="A18">
        <v>2</v>
      </c>
      <c r="B18" t="s">
        <v>394</v>
      </c>
      <c r="C18" t="s">
        <v>395</v>
      </c>
      <c r="D18" t="s">
        <v>394</v>
      </c>
    </row>
    <row r="19" spans="1:4" x14ac:dyDescent="0.4">
      <c r="A19">
        <v>2</v>
      </c>
      <c r="B19" t="s">
        <v>396</v>
      </c>
      <c r="C19" t="s">
        <v>397</v>
      </c>
      <c r="D19" t="s">
        <v>396</v>
      </c>
    </row>
    <row r="20" spans="1:4" x14ac:dyDescent="0.4">
      <c r="A20">
        <v>2</v>
      </c>
      <c r="B20" t="s">
        <v>398</v>
      </c>
      <c r="C20" t="s">
        <v>399</v>
      </c>
      <c r="D20" t="s">
        <v>398</v>
      </c>
    </row>
    <row r="21" spans="1:4" x14ac:dyDescent="0.4">
      <c r="A21">
        <v>2</v>
      </c>
      <c r="B21" t="s">
        <v>400</v>
      </c>
      <c r="C21" t="s">
        <v>401</v>
      </c>
      <c r="D21" t="s">
        <v>400</v>
      </c>
    </row>
    <row r="22" spans="1:4" x14ac:dyDescent="0.4">
      <c r="A22">
        <v>2</v>
      </c>
      <c r="B22" t="s">
        <v>402</v>
      </c>
      <c r="C22" t="s">
        <v>403</v>
      </c>
      <c r="D22" t="s">
        <v>402</v>
      </c>
    </row>
    <row r="23" spans="1:4" x14ac:dyDescent="0.4">
      <c r="A23">
        <v>2</v>
      </c>
      <c r="B23" t="s">
        <v>404</v>
      </c>
      <c r="C23" t="s">
        <v>405</v>
      </c>
      <c r="D23" t="s">
        <v>404</v>
      </c>
    </row>
    <row r="24" spans="1:4" x14ac:dyDescent="0.4">
      <c r="A24">
        <v>2</v>
      </c>
      <c r="B24" t="s">
        <v>406</v>
      </c>
      <c r="C24" t="s">
        <v>407</v>
      </c>
      <c r="D24" t="s">
        <v>406</v>
      </c>
    </row>
    <row r="25" spans="1:4" x14ac:dyDescent="0.4">
      <c r="A25">
        <v>2</v>
      </c>
      <c r="B25" t="s">
        <v>408</v>
      </c>
      <c r="C25" t="s">
        <v>409</v>
      </c>
      <c r="D25" t="s">
        <v>408</v>
      </c>
    </row>
    <row r="26" spans="1:4" x14ac:dyDescent="0.4">
      <c r="A26">
        <v>2</v>
      </c>
      <c r="B26" t="s">
        <v>410</v>
      </c>
      <c r="C26" t="s">
        <v>411</v>
      </c>
      <c r="D26" t="s">
        <v>410</v>
      </c>
    </row>
    <row r="27" spans="1:4" x14ac:dyDescent="0.4">
      <c r="A27">
        <v>2</v>
      </c>
      <c r="B27" t="s">
        <v>412</v>
      </c>
      <c r="C27" t="s">
        <v>413</v>
      </c>
      <c r="D27" t="s">
        <v>412</v>
      </c>
    </row>
    <row r="28" spans="1:4" x14ac:dyDescent="0.4">
      <c r="A28">
        <v>2</v>
      </c>
      <c r="B28" t="s">
        <v>414</v>
      </c>
      <c r="C28" t="s">
        <v>415</v>
      </c>
      <c r="D28" t="s">
        <v>414</v>
      </c>
    </row>
    <row r="29" spans="1:4" x14ac:dyDescent="0.4">
      <c r="A29">
        <v>2</v>
      </c>
      <c r="B29" t="s">
        <v>416</v>
      </c>
      <c r="C29" t="s">
        <v>417</v>
      </c>
      <c r="D29" t="s">
        <v>416</v>
      </c>
    </row>
    <row r="30" spans="1:4" x14ac:dyDescent="0.4">
      <c r="A30">
        <v>2</v>
      </c>
      <c r="B30" t="s">
        <v>418</v>
      </c>
      <c r="C30" t="s">
        <v>419</v>
      </c>
      <c r="D30" t="s">
        <v>418</v>
      </c>
    </row>
    <row r="31" spans="1:4" x14ac:dyDescent="0.4">
      <c r="A31">
        <v>2</v>
      </c>
      <c r="B31" t="s">
        <v>420</v>
      </c>
      <c r="C31" t="s">
        <v>421</v>
      </c>
      <c r="D31" t="s">
        <v>420</v>
      </c>
    </row>
    <row r="32" spans="1:4" x14ac:dyDescent="0.4">
      <c r="A32">
        <v>2</v>
      </c>
      <c r="B32" t="s">
        <v>422</v>
      </c>
      <c r="C32" t="s">
        <v>423</v>
      </c>
      <c r="D32" t="s">
        <v>422</v>
      </c>
    </row>
    <row r="33" spans="1:4" x14ac:dyDescent="0.4">
      <c r="A33">
        <v>2</v>
      </c>
      <c r="B33" t="s">
        <v>424</v>
      </c>
      <c r="C33" t="s">
        <v>425</v>
      </c>
      <c r="D33" t="s">
        <v>424</v>
      </c>
    </row>
    <row r="34" spans="1:4" x14ac:dyDescent="0.4">
      <c r="A34">
        <v>2</v>
      </c>
      <c r="B34" t="s">
        <v>426</v>
      </c>
      <c r="C34" t="s">
        <v>427</v>
      </c>
      <c r="D34" t="s">
        <v>426</v>
      </c>
    </row>
    <row r="35" spans="1:4" x14ac:dyDescent="0.4">
      <c r="A35">
        <v>2</v>
      </c>
      <c r="B35" t="s">
        <v>428</v>
      </c>
      <c r="C35" t="s">
        <v>429</v>
      </c>
      <c r="D35" t="s">
        <v>428</v>
      </c>
    </row>
    <row r="36" spans="1:4" x14ac:dyDescent="0.4">
      <c r="A36">
        <v>2</v>
      </c>
      <c r="B36" t="s">
        <v>430</v>
      </c>
      <c r="C36" t="s">
        <v>431</v>
      </c>
      <c r="D36" t="s">
        <v>430</v>
      </c>
    </row>
    <row r="37" spans="1:4" x14ac:dyDescent="0.4">
      <c r="A37">
        <v>2</v>
      </c>
      <c r="B37" t="s">
        <v>432</v>
      </c>
      <c r="C37" t="s">
        <v>433</v>
      </c>
      <c r="D37" t="s">
        <v>432</v>
      </c>
    </row>
    <row r="38" spans="1:4" x14ac:dyDescent="0.4">
      <c r="A38">
        <v>2</v>
      </c>
      <c r="B38" t="s">
        <v>434</v>
      </c>
      <c r="C38" t="s">
        <v>435</v>
      </c>
      <c r="D38" t="s">
        <v>434</v>
      </c>
    </row>
    <row r="39" spans="1:4" x14ac:dyDescent="0.4">
      <c r="A39">
        <v>2</v>
      </c>
      <c r="B39" t="s">
        <v>436</v>
      </c>
      <c r="C39" t="s">
        <v>437</v>
      </c>
      <c r="D39" t="s">
        <v>436</v>
      </c>
    </row>
    <row r="40" spans="1:4" x14ac:dyDescent="0.4">
      <c r="A40">
        <v>2</v>
      </c>
      <c r="B40" t="s">
        <v>438</v>
      </c>
      <c r="C40" t="s">
        <v>439</v>
      </c>
      <c r="D40" t="s">
        <v>438</v>
      </c>
    </row>
    <row r="41" spans="1:4" x14ac:dyDescent="0.4">
      <c r="A41">
        <v>2</v>
      </c>
      <c r="B41" t="s">
        <v>440</v>
      </c>
      <c r="C41" t="s">
        <v>441</v>
      </c>
      <c r="D41" t="s">
        <v>440</v>
      </c>
    </row>
    <row r="42" spans="1:4" x14ac:dyDescent="0.4">
      <c r="A42">
        <v>2</v>
      </c>
      <c r="B42" t="s">
        <v>442</v>
      </c>
      <c r="C42" t="s">
        <v>443</v>
      </c>
      <c r="D42" t="s">
        <v>442</v>
      </c>
    </row>
    <row r="43" spans="1:4" x14ac:dyDescent="0.4">
      <c r="A43">
        <v>2</v>
      </c>
      <c r="B43" t="s">
        <v>444</v>
      </c>
      <c r="C43" t="s">
        <v>445</v>
      </c>
      <c r="D43" t="s">
        <v>444</v>
      </c>
    </row>
    <row r="44" spans="1:4" x14ac:dyDescent="0.4">
      <c r="A44">
        <v>2</v>
      </c>
      <c r="B44" t="s">
        <v>446</v>
      </c>
      <c r="C44" t="s">
        <v>447</v>
      </c>
      <c r="D44" t="s">
        <v>446</v>
      </c>
    </row>
    <row r="45" spans="1:4" x14ac:dyDescent="0.4">
      <c r="A45">
        <v>2</v>
      </c>
      <c r="B45" t="s">
        <v>448</v>
      </c>
      <c r="C45" t="s">
        <v>449</v>
      </c>
      <c r="D45" t="s">
        <v>448</v>
      </c>
    </row>
    <row r="46" spans="1:4" x14ac:dyDescent="0.4">
      <c r="A46">
        <v>2</v>
      </c>
      <c r="B46" t="s">
        <v>450</v>
      </c>
      <c r="C46" t="s">
        <v>451</v>
      </c>
      <c r="D46" t="s">
        <v>450</v>
      </c>
    </row>
    <row r="47" spans="1:4" x14ac:dyDescent="0.4">
      <c r="A47">
        <v>2</v>
      </c>
      <c r="B47" t="s">
        <v>452</v>
      </c>
      <c r="C47" t="s">
        <v>453</v>
      </c>
      <c r="D47" t="s">
        <v>452</v>
      </c>
    </row>
    <row r="48" spans="1:4" x14ac:dyDescent="0.4">
      <c r="A48">
        <v>2</v>
      </c>
      <c r="B48" t="s">
        <v>454</v>
      </c>
      <c r="C48" t="s">
        <v>455</v>
      </c>
      <c r="D48" t="s">
        <v>454</v>
      </c>
    </row>
    <row r="49" spans="1:4" x14ac:dyDescent="0.4">
      <c r="A49">
        <v>2</v>
      </c>
      <c r="B49" t="s">
        <v>456</v>
      </c>
      <c r="C49" t="s">
        <v>457</v>
      </c>
      <c r="D49" t="s">
        <v>456</v>
      </c>
    </row>
    <row r="50" spans="1:4" x14ac:dyDescent="0.4">
      <c r="A50">
        <v>2</v>
      </c>
      <c r="B50" t="s">
        <v>458</v>
      </c>
      <c r="C50" t="s">
        <v>459</v>
      </c>
      <c r="D50" t="s">
        <v>458</v>
      </c>
    </row>
    <row r="51" spans="1:4" x14ac:dyDescent="0.4">
      <c r="A51">
        <v>2</v>
      </c>
      <c r="B51" t="s">
        <v>460</v>
      </c>
      <c r="C51" t="s">
        <v>461</v>
      </c>
      <c r="D51" t="s">
        <v>460</v>
      </c>
    </row>
    <row r="52" spans="1:4" x14ac:dyDescent="0.4">
      <c r="A52">
        <v>2</v>
      </c>
      <c r="B52" t="s">
        <v>462</v>
      </c>
      <c r="C52" t="s">
        <v>463</v>
      </c>
      <c r="D52" t="s">
        <v>462</v>
      </c>
    </row>
    <row r="53" spans="1:4" x14ac:dyDescent="0.4">
      <c r="A53">
        <v>2</v>
      </c>
      <c r="B53" t="s">
        <v>464</v>
      </c>
      <c r="C53" t="s">
        <v>465</v>
      </c>
      <c r="D53" t="s">
        <v>464</v>
      </c>
    </row>
    <row r="54" spans="1:4" x14ac:dyDescent="0.4">
      <c r="A54">
        <v>2</v>
      </c>
      <c r="B54" t="s">
        <v>466</v>
      </c>
      <c r="C54" t="s">
        <v>467</v>
      </c>
      <c r="D54" t="s">
        <v>466</v>
      </c>
    </row>
    <row r="55" spans="1:4" x14ac:dyDescent="0.4">
      <c r="A55">
        <v>2</v>
      </c>
      <c r="B55" t="s">
        <v>468</v>
      </c>
      <c r="C55" t="s">
        <v>469</v>
      </c>
      <c r="D55" t="s">
        <v>468</v>
      </c>
    </row>
    <row r="56" spans="1:4" x14ac:dyDescent="0.4">
      <c r="A56">
        <v>2</v>
      </c>
      <c r="B56" t="s">
        <v>470</v>
      </c>
      <c r="C56" t="s">
        <v>471</v>
      </c>
      <c r="D56" t="s">
        <v>470</v>
      </c>
    </row>
    <row r="57" spans="1:4" x14ac:dyDescent="0.4">
      <c r="A57">
        <v>2</v>
      </c>
      <c r="B57" t="s">
        <v>472</v>
      </c>
      <c r="C57" t="s">
        <v>473</v>
      </c>
      <c r="D57" t="s">
        <v>472</v>
      </c>
    </row>
    <row r="58" spans="1:4" x14ac:dyDescent="0.4">
      <c r="A58">
        <v>2</v>
      </c>
      <c r="B58" t="s">
        <v>474</v>
      </c>
      <c r="C58" t="s">
        <v>475</v>
      </c>
      <c r="D58" t="s">
        <v>474</v>
      </c>
    </row>
    <row r="59" spans="1:4" x14ac:dyDescent="0.4">
      <c r="A59">
        <v>2</v>
      </c>
      <c r="B59" t="s">
        <v>476</v>
      </c>
      <c r="C59" t="s">
        <v>477</v>
      </c>
      <c r="D59" t="s">
        <v>476</v>
      </c>
    </row>
    <row r="60" spans="1:4" x14ac:dyDescent="0.4">
      <c r="A60">
        <v>2</v>
      </c>
      <c r="B60" t="s">
        <v>478</v>
      </c>
      <c r="C60" t="s">
        <v>479</v>
      </c>
      <c r="D60" t="s">
        <v>478</v>
      </c>
    </row>
    <row r="61" spans="1:4" x14ac:dyDescent="0.4">
      <c r="A61">
        <v>2</v>
      </c>
      <c r="B61" t="s">
        <v>480</v>
      </c>
      <c r="C61" t="s">
        <v>481</v>
      </c>
      <c r="D61" t="s">
        <v>480</v>
      </c>
    </row>
    <row r="62" spans="1:4" x14ac:dyDescent="0.4">
      <c r="A62">
        <v>2</v>
      </c>
      <c r="B62" t="s">
        <v>482</v>
      </c>
      <c r="C62" t="s">
        <v>483</v>
      </c>
      <c r="D62" t="s">
        <v>482</v>
      </c>
    </row>
    <row r="63" spans="1:4" x14ac:dyDescent="0.4">
      <c r="A63">
        <v>2</v>
      </c>
      <c r="B63" t="s">
        <v>484</v>
      </c>
      <c r="C63" t="s">
        <v>485</v>
      </c>
      <c r="D63" t="s">
        <v>484</v>
      </c>
    </row>
    <row r="64" spans="1:4" x14ac:dyDescent="0.4">
      <c r="A64">
        <v>2</v>
      </c>
      <c r="B64" t="s">
        <v>486</v>
      </c>
      <c r="C64" t="s">
        <v>487</v>
      </c>
      <c r="D64" t="s">
        <v>486</v>
      </c>
    </row>
    <row r="65" spans="1:4" x14ac:dyDescent="0.4">
      <c r="A65">
        <v>2</v>
      </c>
      <c r="B65" t="s">
        <v>488</v>
      </c>
      <c r="C65" t="s">
        <v>489</v>
      </c>
      <c r="D65" t="s">
        <v>488</v>
      </c>
    </row>
    <row r="66" spans="1:4" x14ac:dyDescent="0.4">
      <c r="A66">
        <v>2</v>
      </c>
      <c r="B66" t="s">
        <v>490</v>
      </c>
      <c r="C66" t="s">
        <v>491</v>
      </c>
      <c r="D66" t="s">
        <v>490</v>
      </c>
    </row>
    <row r="67" spans="1:4" x14ac:dyDescent="0.4">
      <c r="A67">
        <v>2</v>
      </c>
      <c r="B67" t="s">
        <v>492</v>
      </c>
      <c r="C67" t="s">
        <v>493</v>
      </c>
      <c r="D67" t="s">
        <v>492</v>
      </c>
    </row>
    <row r="68" spans="1:4" x14ac:dyDescent="0.4">
      <c r="A68">
        <v>2</v>
      </c>
      <c r="B68" t="s">
        <v>494</v>
      </c>
      <c r="C68" t="s">
        <v>495</v>
      </c>
      <c r="D68" t="s">
        <v>494</v>
      </c>
    </row>
    <row r="69" spans="1:4" x14ac:dyDescent="0.4">
      <c r="A69">
        <v>2</v>
      </c>
      <c r="B69" t="s">
        <v>496</v>
      </c>
      <c r="C69" t="s">
        <v>497</v>
      </c>
      <c r="D69" t="s">
        <v>496</v>
      </c>
    </row>
    <row r="70" spans="1:4" x14ac:dyDescent="0.4">
      <c r="A70">
        <v>2</v>
      </c>
      <c r="B70" t="s">
        <v>498</v>
      </c>
      <c r="C70" t="s">
        <v>499</v>
      </c>
      <c r="D70" t="s">
        <v>498</v>
      </c>
    </row>
    <row r="71" spans="1:4" x14ac:dyDescent="0.4">
      <c r="A71">
        <v>2</v>
      </c>
      <c r="B71" t="s">
        <v>500</v>
      </c>
      <c r="C71" t="s">
        <v>501</v>
      </c>
      <c r="D71" t="s">
        <v>500</v>
      </c>
    </row>
    <row r="72" spans="1:4" x14ac:dyDescent="0.4">
      <c r="A72">
        <v>2</v>
      </c>
      <c r="B72" t="s">
        <v>502</v>
      </c>
      <c r="C72" t="s">
        <v>503</v>
      </c>
      <c r="D72" t="s">
        <v>502</v>
      </c>
    </row>
    <row r="73" spans="1:4" x14ac:dyDescent="0.4">
      <c r="A73">
        <v>2</v>
      </c>
      <c r="B73" t="s">
        <v>504</v>
      </c>
      <c r="C73" t="s">
        <v>505</v>
      </c>
      <c r="D73" t="s">
        <v>504</v>
      </c>
    </row>
    <row r="74" spans="1:4" x14ac:dyDescent="0.4">
      <c r="A74">
        <v>2</v>
      </c>
      <c r="B74" t="s">
        <v>506</v>
      </c>
      <c r="C74" t="s">
        <v>507</v>
      </c>
      <c r="D74" t="s">
        <v>506</v>
      </c>
    </row>
    <row r="75" spans="1:4" x14ac:dyDescent="0.4">
      <c r="A75">
        <v>2</v>
      </c>
      <c r="B75" t="s">
        <v>508</v>
      </c>
      <c r="C75" t="s">
        <v>509</v>
      </c>
      <c r="D75" t="s">
        <v>508</v>
      </c>
    </row>
    <row r="76" spans="1:4" x14ac:dyDescent="0.4">
      <c r="A76">
        <v>2</v>
      </c>
      <c r="B76" t="s">
        <v>510</v>
      </c>
      <c r="C76" t="s">
        <v>511</v>
      </c>
      <c r="D76" t="s">
        <v>510</v>
      </c>
    </row>
    <row r="77" spans="1:4" x14ac:dyDescent="0.4">
      <c r="A77">
        <v>2</v>
      </c>
      <c r="B77" t="s">
        <v>512</v>
      </c>
      <c r="C77" t="s">
        <v>513</v>
      </c>
      <c r="D77" t="s">
        <v>512</v>
      </c>
    </row>
    <row r="78" spans="1:4" x14ac:dyDescent="0.4">
      <c r="A78">
        <v>2</v>
      </c>
      <c r="B78" t="s">
        <v>514</v>
      </c>
      <c r="C78" t="s">
        <v>515</v>
      </c>
      <c r="D78" t="s">
        <v>514</v>
      </c>
    </row>
    <row r="79" spans="1:4" x14ac:dyDescent="0.4">
      <c r="A79">
        <v>2</v>
      </c>
      <c r="B79" t="s">
        <v>516</v>
      </c>
      <c r="C79" t="s">
        <v>517</v>
      </c>
      <c r="D79" t="s">
        <v>516</v>
      </c>
    </row>
    <row r="80" spans="1:4" x14ac:dyDescent="0.4">
      <c r="A80">
        <v>2</v>
      </c>
      <c r="B80" t="s">
        <v>518</v>
      </c>
      <c r="C80" t="s">
        <v>519</v>
      </c>
      <c r="D80" t="s">
        <v>518</v>
      </c>
    </row>
    <row r="81" spans="1:4" x14ac:dyDescent="0.4">
      <c r="A81">
        <v>2</v>
      </c>
      <c r="B81" t="s">
        <v>520</v>
      </c>
      <c r="C81" t="s">
        <v>521</v>
      </c>
      <c r="D81" t="s">
        <v>520</v>
      </c>
    </row>
    <row r="82" spans="1:4" x14ac:dyDescent="0.4">
      <c r="A82">
        <v>2</v>
      </c>
      <c r="B82" t="s">
        <v>522</v>
      </c>
      <c r="C82" t="s">
        <v>523</v>
      </c>
      <c r="D82" t="s">
        <v>522</v>
      </c>
    </row>
    <row r="83" spans="1:4" x14ac:dyDescent="0.4">
      <c r="A83">
        <v>2</v>
      </c>
      <c r="B83" t="s">
        <v>524</v>
      </c>
      <c r="C83" t="s">
        <v>525</v>
      </c>
      <c r="D83" t="s">
        <v>524</v>
      </c>
    </row>
    <row r="84" spans="1:4" x14ac:dyDescent="0.4">
      <c r="A84">
        <v>2</v>
      </c>
      <c r="B84" t="s">
        <v>526</v>
      </c>
      <c r="C84" t="s">
        <v>527</v>
      </c>
      <c r="D84" t="s">
        <v>526</v>
      </c>
    </row>
    <row r="85" spans="1:4" x14ac:dyDescent="0.4">
      <c r="A85">
        <v>2</v>
      </c>
      <c r="B85" t="s">
        <v>528</v>
      </c>
      <c r="C85" t="s">
        <v>529</v>
      </c>
      <c r="D85" t="s">
        <v>528</v>
      </c>
    </row>
    <row r="86" spans="1:4" x14ac:dyDescent="0.4">
      <c r="A86">
        <v>2</v>
      </c>
      <c r="B86" t="s">
        <v>530</v>
      </c>
      <c r="C86" t="s">
        <v>531</v>
      </c>
      <c r="D86" t="s">
        <v>530</v>
      </c>
    </row>
    <row r="87" spans="1:4" x14ac:dyDescent="0.4">
      <c r="A87">
        <v>2</v>
      </c>
      <c r="B87" t="s">
        <v>532</v>
      </c>
      <c r="C87" t="s">
        <v>533</v>
      </c>
      <c r="D87" t="s">
        <v>532</v>
      </c>
    </row>
    <row r="88" spans="1:4" x14ac:dyDescent="0.4">
      <c r="A88">
        <v>2</v>
      </c>
      <c r="B88" t="s">
        <v>534</v>
      </c>
      <c r="C88" t="s">
        <v>535</v>
      </c>
      <c r="D88" t="s">
        <v>534</v>
      </c>
    </row>
    <row r="89" spans="1:4" x14ac:dyDescent="0.4">
      <c r="A89">
        <v>2</v>
      </c>
      <c r="B89" t="s">
        <v>536</v>
      </c>
      <c r="C89" t="s">
        <v>537</v>
      </c>
      <c r="D89" t="s">
        <v>536</v>
      </c>
    </row>
    <row r="90" spans="1:4" x14ac:dyDescent="0.4">
      <c r="A90">
        <v>2</v>
      </c>
      <c r="B90" t="s">
        <v>538</v>
      </c>
      <c r="C90" t="s">
        <v>539</v>
      </c>
      <c r="D90" t="s">
        <v>538</v>
      </c>
    </row>
    <row r="91" spans="1:4" x14ac:dyDescent="0.4">
      <c r="A91">
        <v>2</v>
      </c>
      <c r="B91" t="s">
        <v>540</v>
      </c>
      <c r="C91" t="s">
        <v>541</v>
      </c>
      <c r="D91" t="s">
        <v>540</v>
      </c>
    </row>
    <row r="92" spans="1:4" x14ac:dyDescent="0.4">
      <c r="A92">
        <v>2</v>
      </c>
      <c r="B92" t="s">
        <v>542</v>
      </c>
      <c r="C92" t="s">
        <v>543</v>
      </c>
      <c r="D92" t="s">
        <v>542</v>
      </c>
    </row>
    <row r="93" spans="1:4" x14ac:dyDescent="0.4">
      <c r="A93">
        <v>2</v>
      </c>
      <c r="B93" t="s">
        <v>544</v>
      </c>
      <c r="C93" t="s">
        <v>545</v>
      </c>
      <c r="D93" t="s">
        <v>544</v>
      </c>
    </row>
    <row r="94" spans="1:4" x14ac:dyDescent="0.4">
      <c r="A94">
        <v>2</v>
      </c>
      <c r="B94" t="s">
        <v>546</v>
      </c>
      <c r="C94" t="s">
        <v>547</v>
      </c>
      <c r="D94" t="s">
        <v>546</v>
      </c>
    </row>
    <row r="95" spans="1:4" x14ac:dyDescent="0.4">
      <c r="A95">
        <v>2</v>
      </c>
      <c r="B95" t="s">
        <v>548</v>
      </c>
      <c r="C95" t="s">
        <v>549</v>
      </c>
      <c r="D95" t="s">
        <v>548</v>
      </c>
    </row>
    <row r="96" spans="1:4" x14ac:dyDescent="0.4">
      <c r="A96">
        <v>2</v>
      </c>
      <c r="B96" t="s">
        <v>550</v>
      </c>
      <c r="C96" t="s">
        <v>551</v>
      </c>
      <c r="D96" t="s">
        <v>550</v>
      </c>
    </row>
    <row r="97" spans="3:4" x14ac:dyDescent="0.4">
      <c r="C97" t="s">
        <v>7</v>
      </c>
      <c r="D97" s="124">
        <v>0</v>
      </c>
    </row>
  </sheetData>
  <pageMargins left="0.7" right="0.7" top="0.78740157499999996" bottom="0.78740157499999996" header="0.3" footer="0.3"/>
  <ignoredErrors>
    <ignoredError sqref="D2:D5 D6:D8 D9:D12 D13:D18 D19:D25 D26:D33 D34:D39 D40:D42 D43:D44 D45:D47 D48:D49 D50:D52 D53:D56 D57:D58 D59 D60:D63 D64:D66 D67:D71 D72:D73 D74:D79 D80:D81 D82:D84 D85:D88 D89:D92 D93 D94:D96" twoDigitTextYear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4.6" x14ac:dyDescent="0.4"/>
  <cols>
    <col min="1" max="1" width="110.84375" style="9" bestFit="1" customWidth="1"/>
  </cols>
  <sheetData>
    <row r="1" spans="1:1" x14ac:dyDescent="0.4">
      <c r="A1" s="9" t="s">
        <v>74</v>
      </c>
    </row>
    <row r="2" spans="1:1" x14ac:dyDescent="0.4">
      <c r="A2" s="9" t="s">
        <v>75</v>
      </c>
    </row>
    <row r="3" spans="1:1" x14ac:dyDescent="0.4">
      <c r="A3" s="9" t="s">
        <v>76</v>
      </c>
    </row>
    <row r="4" spans="1:1" x14ac:dyDescent="0.4">
      <c r="A4" s="9" t="s">
        <v>73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4.6" x14ac:dyDescent="0.4"/>
  <cols>
    <col min="1" max="1" width="109.69140625" bestFit="1" customWidth="1"/>
  </cols>
  <sheetData>
    <row r="1" spans="1:1" x14ac:dyDescent="0.4">
      <c r="A1" t="s">
        <v>552</v>
      </c>
    </row>
    <row r="2" spans="1:1" x14ac:dyDescent="0.4">
      <c r="A2" t="s">
        <v>553</v>
      </c>
    </row>
    <row r="3" spans="1:1" x14ac:dyDescent="0.4">
      <c r="A3" t="s">
        <v>554</v>
      </c>
    </row>
    <row r="4" spans="1:1" x14ac:dyDescent="0.4">
      <c r="A4" t="s">
        <v>555</v>
      </c>
    </row>
    <row r="5" spans="1:1" x14ac:dyDescent="0.4">
      <c r="A5" t="s">
        <v>556</v>
      </c>
    </row>
    <row r="6" spans="1:1" x14ac:dyDescent="0.4">
      <c r="A6" t="s">
        <v>557</v>
      </c>
    </row>
    <row r="7" spans="1:1" x14ac:dyDescent="0.4">
      <c r="A7" t="s">
        <v>558</v>
      </c>
    </row>
    <row r="8" spans="1:1" x14ac:dyDescent="0.4">
      <c r="A8" t="s">
        <v>559</v>
      </c>
    </row>
    <row r="9" spans="1:1" x14ac:dyDescent="0.4">
      <c r="A9" t="s">
        <v>560</v>
      </c>
    </row>
    <row r="10" spans="1:1" x14ac:dyDescent="0.4">
      <c r="A10" t="s">
        <v>561</v>
      </c>
    </row>
    <row r="11" spans="1:1" x14ac:dyDescent="0.4">
      <c r="A11" t="s">
        <v>562</v>
      </c>
    </row>
    <row r="12" spans="1:1" x14ac:dyDescent="0.4">
      <c r="A12" t="s">
        <v>563</v>
      </c>
    </row>
    <row r="13" spans="1:1" x14ac:dyDescent="0.4">
      <c r="A13" t="s">
        <v>564</v>
      </c>
    </row>
    <row r="14" spans="1:1" x14ac:dyDescent="0.4">
      <c r="A14" t="s">
        <v>565</v>
      </c>
    </row>
    <row r="15" spans="1:1" x14ac:dyDescent="0.4">
      <c r="A15" t="s">
        <v>566</v>
      </c>
    </row>
    <row r="16" spans="1:1" x14ac:dyDescent="0.4">
      <c r="A16" t="s">
        <v>567</v>
      </c>
    </row>
    <row r="17" spans="1:1" x14ac:dyDescent="0.4">
      <c r="A17" t="s">
        <v>568</v>
      </c>
    </row>
    <row r="18" spans="1:1" x14ac:dyDescent="0.4">
      <c r="A18" t="s">
        <v>569</v>
      </c>
    </row>
    <row r="19" spans="1:1" x14ac:dyDescent="0.4">
      <c r="A19" t="s">
        <v>570</v>
      </c>
    </row>
    <row r="20" spans="1:1" x14ac:dyDescent="0.4">
      <c r="A20" t="s">
        <v>571</v>
      </c>
    </row>
    <row r="21" spans="1:1" x14ac:dyDescent="0.4">
      <c r="A21" t="s">
        <v>572</v>
      </c>
    </row>
    <row r="22" spans="1:1" x14ac:dyDescent="0.4">
      <c r="A22" t="s">
        <v>573</v>
      </c>
    </row>
    <row r="23" spans="1:1" x14ac:dyDescent="0.4">
      <c r="A23" t="s">
        <v>574</v>
      </c>
    </row>
    <row r="24" spans="1:1" x14ac:dyDescent="0.4">
      <c r="A24" t="s">
        <v>575</v>
      </c>
    </row>
    <row r="25" spans="1:1" x14ac:dyDescent="0.4">
      <c r="A25" t="s">
        <v>576</v>
      </c>
    </row>
    <row r="26" spans="1:1" x14ac:dyDescent="0.4">
      <c r="A26" t="s">
        <v>577</v>
      </c>
    </row>
    <row r="27" spans="1:1" x14ac:dyDescent="0.4">
      <c r="A27" t="s">
        <v>578</v>
      </c>
    </row>
    <row r="28" spans="1:1" x14ac:dyDescent="0.4">
      <c r="A28" t="s">
        <v>579</v>
      </c>
    </row>
    <row r="29" spans="1:1" x14ac:dyDescent="0.4">
      <c r="A29" t="s">
        <v>580</v>
      </c>
    </row>
    <row r="30" spans="1:1" x14ac:dyDescent="0.4">
      <c r="A30" t="s">
        <v>581</v>
      </c>
    </row>
    <row r="31" spans="1:1" x14ac:dyDescent="0.4">
      <c r="A31" t="s">
        <v>582</v>
      </c>
    </row>
    <row r="32" spans="1:1" x14ac:dyDescent="0.4">
      <c r="A32" t="s">
        <v>583</v>
      </c>
    </row>
    <row r="33" spans="1:1" x14ac:dyDescent="0.4">
      <c r="A33" t="s">
        <v>584</v>
      </c>
    </row>
    <row r="34" spans="1:1" x14ac:dyDescent="0.4">
      <c r="A34" t="s">
        <v>585</v>
      </c>
    </row>
    <row r="35" spans="1:1" x14ac:dyDescent="0.4">
      <c r="A35" t="s">
        <v>586</v>
      </c>
    </row>
    <row r="36" spans="1:1" x14ac:dyDescent="0.4">
      <c r="A36" t="s">
        <v>587</v>
      </c>
    </row>
    <row r="37" spans="1:1" x14ac:dyDescent="0.4">
      <c r="A37" t="s">
        <v>588</v>
      </c>
    </row>
    <row r="38" spans="1:1" x14ac:dyDescent="0.4">
      <c r="A38" t="s">
        <v>589</v>
      </c>
    </row>
    <row r="39" spans="1:1" x14ac:dyDescent="0.4">
      <c r="A39" t="s">
        <v>590</v>
      </c>
    </row>
    <row r="40" spans="1:1" x14ac:dyDescent="0.4">
      <c r="A40" t="s">
        <v>591</v>
      </c>
    </row>
    <row r="41" spans="1:1" x14ac:dyDescent="0.4">
      <c r="A41" t="s">
        <v>592</v>
      </c>
    </row>
    <row r="42" spans="1:1" x14ac:dyDescent="0.4">
      <c r="A42" t="s">
        <v>593</v>
      </c>
    </row>
    <row r="43" spans="1:1" x14ac:dyDescent="0.4">
      <c r="A43" t="s">
        <v>594</v>
      </c>
    </row>
    <row r="44" spans="1:1" x14ac:dyDescent="0.4">
      <c r="A44" t="s">
        <v>595</v>
      </c>
    </row>
    <row r="45" spans="1:1" x14ac:dyDescent="0.4">
      <c r="A45" t="s">
        <v>596</v>
      </c>
    </row>
    <row r="46" spans="1:1" x14ac:dyDescent="0.4">
      <c r="A46" t="s">
        <v>597</v>
      </c>
    </row>
    <row r="47" spans="1:1" x14ac:dyDescent="0.4">
      <c r="A47" t="s">
        <v>598</v>
      </c>
    </row>
    <row r="48" spans="1:1" x14ac:dyDescent="0.4">
      <c r="A48" t="s">
        <v>599</v>
      </c>
    </row>
    <row r="49" spans="1:1" x14ac:dyDescent="0.4">
      <c r="A49" t="s">
        <v>600</v>
      </c>
    </row>
    <row r="50" spans="1:1" x14ac:dyDescent="0.4">
      <c r="A50" t="s">
        <v>601</v>
      </c>
    </row>
    <row r="51" spans="1:1" x14ac:dyDescent="0.4">
      <c r="A51" t="s">
        <v>602</v>
      </c>
    </row>
    <row r="52" spans="1:1" x14ac:dyDescent="0.4">
      <c r="A52" t="s">
        <v>603</v>
      </c>
    </row>
    <row r="53" spans="1:1" x14ac:dyDescent="0.4">
      <c r="A53" t="s">
        <v>604</v>
      </c>
    </row>
    <row r="54" spans="1:1" x14ac:dyDescent="0.4">
      <c r="A54" t="s">
        <v>605</v>
      </c>
    </row>
    <row r="55" spans="1:1" x14ac:dyDescent="0.4">
      <c r="A55" t="s">
        <v>606</v>
      </c>
    </row>
    <row r="56" spans="1:1" x14ac:dyDescent="0.4">
      <c r="A56" t="s">
        <v>607</v>
      </c>
    </row>
    <row r="57" spans="1:1" x14ac:dyDescent="0.4">
      <c r="A57" t="s">
        <v>39</v>
      </c>
    </row>
    <row r="58" spans="1:1" x14ac:dyDescent="0.4">
      <c r="A58" t="s">
        <v>608</v>
      </c>
    </row>
    <row r="59" spans="1:1" x14ac:dyDescent="0.4">
      <c r="A59" t="s">
        <v>609</v>
      </c>
    </row>
    <row r="60" spans="1:1" x14ac:dyDescent="0.4">
      <c r="A60" t="s">
        <v>610</v>
      </c>
    </row>
    <row r="61" spans="1:1" x14ac:dyDescent="0.4">
      <c r="A61" t="s">
        <v>611</v>
      </c>
    </row>
    <row r="62" spans="1:1" x14ac:dyDescent="0.4">
      <c r="A62" t="s">
        <v>612</v>
      </c>
    </row>
    <row r="63" spans="1:1" x14ac:dyDescent="0.4">
      <c r="A63" t="s">
        <v>613</v>
      </c>
    </row>
    <row r="64" spans="1:1" x14ac:dyDescent="0.4">
      <c r="A64" t="s">
        <v>614</v>
      </c>
    </row>
    <row r="65" spans="1:1" x14ac:dyDescent="0.4">
      <c r="A65" t="s">
        <v>615</v>
      </c>
    </row>
    <row r="66" spans="1:1" x14ac:dyDescent="0.4">
      <c r="A66" t="s">
        <v>616</v>
      </c>
    </row>
    <row r="67" spans="1:1" x14ac:dyDescent="0.4">
      <c r="A67" t="s">
        <v>617</v>
      </c>
    </row>
    <row r="68" spans="1:1" x14ac:dyDescent="0.4">
      <c r="A68" t="s">
        <v>618</v>
      </c>
    </row>
    <row r="69" spans="1:1" x14ac:dyDescent="0.4">
      <c r="A69" t="s">
        <v>619</v>
      </c>
    </row>
    <row r="70" spans="1:1" x14ac:dyDescent="0.4">
      <c r="A70" t="s">
        <v>620</v>
      </c>
    </row>
    <row r="71" spans="1:1" x14ac:dyDescent="0.4">
      <c r="A71" t="s">
        <v>621</v>
      </c>
    </row>
    <row r="72" spans="1:1" x14ac:dyDescent="0.4">
      <c r="A72" t="s">
        <v>622</v>
      </c>
    </row>
    <row r="73" spans="1:1" x14ac:dyDescent="0.4">
      <c r="A73" t="s">
        <v>623</v>
      </c>
    </row>
    <row r="74" spans="1:1" x14ac:dyDescent="0.4">
      <c r="A74" t="s">
        <v>624</v>
      </c>
    </row>
    <row r="75" spans="1:1" x14ac:dyDescent="0.4">
      <c r="A75" t="s">
        <v>625</v>
      </c>
    </row>
    <row r="76" spans="1:1" x14ac:dyDescent="0.4">
      <c r="A76" t="s">
        <v>626</v>
      </c>
    </row>
    <row r="77" spans="1:1" x14ac:dyDescent="0.4">
      <c r="A77" t="s">
        <v>627</v>
      </c>
    </row>
    <row r="78" spans="1:1" x14ac:dyDescent="0.4">
      <c r="A78" t="s">
        <v>628</v>
      </c>
    </row>
    <row r="79" spans="1:1" x14ac:dyDescent="0.4">
      <c r="A79" t="s">
        <v>629</v>
      </c>
    </row>
    <row r="80" spans="1:1" x14ac:dyDescent="0.4">
      <c r="A80" t="s">
        <v>630</v>
      </c>
    </row>
    <row r="81" spans="1:1" x14ac:dyDescent="0.4">
      <c r="A81" t="s">
        <v>631</v>
      </c>
    </row>
    <row r="82" spans="1:1" x14ac:dyDescent="0.4">
      <c r="A82" t="s">
        <v>632</v>
      </c>
    </row>
    <row r="83" spans="1:1" x14ac:dyDescent="0.4">
      <c r="A83" t="s">
        <v>633</v>
      </c>
    </row>
    <row r="84" spans="1:1" x14ac:dyDescent="0.4">
      <c r="A84" t="s">
        <v>634</v>
      </c>
    </row>
    <row r="85" spans="1:1" x14ac:dyDescent="0.4">
      <c r="A85" t="s">
        <v>635</v>
      </c>
    </row>
    <row r="86" spans="1:1" x14ac:dyDescent="0.4">
      <c r="A86" t="s">
        <v>636</v>
      </c>
    </row>
    <row r="87" spans="1:1" x14ac:dyDescent="0.4">
      <c r="A87" t="s">
        <v>637</v>
      </c>
    </row>
    <row r="88" spans="1:1" x14ac:dyDescent="0.4">
      <c r="A88" t="s">
        <v>638</v>
      </c>
    </row>
    <row r="89" spans="1:1" x14ac:dyDescent="0.4">
      <c r="A89" t="s">
        <v>639</v>
      </c>
    </row>
    <row r="90" spans="1:1" x14ac:dyDescent="0.4">
      <c r="A90" t="s">
        <v>640</v>
      </c>
    </row>
    <row r="91" spans="1:1" x14ac:dyDescent="0.4">
      <c r="A91" t="s">
        <v>641</v>
      </c>
    </row>
    <row r="92" spans="1:1" x14ac:dyDescent="0.4">
      <c r="A92" t="s">
        <v>642</v>
      </c>
    </row>
    <row r="93" spans="1:1" x14ac:dyDescent="0.4">
      <c r="A93" t="s">
        <v>643</v>
      </c>
    </row>
    <row r="94" spans="1:1" x14ac:dyDescent="0.4">
      <c r="A94" t="s">
        <v>644</v>
      </c>
    </row>
    <row r="95" spans="1:1" x14ac:dyDescent="0.4">
      <c r="A95" t="s">
        <v>645</v>
      </c>
    </row>
    <row r="96" spans="1:1" x14ac:dyDescent="0.4">
      <c r="A96" t="s">
        <v>646</v>
      </c>
    </row>
    <row r="97" spans="1:1" x14ac:dyDescent="0.4">
      <c r="A97" t="s">
        <v>647</v>
      </c>
    </row>
    <row r="98" spans="1:1" x14ac:dyDescent="0.4">
      <c r="A98" t="s">
        <v>648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199DD9D735F647B4F6DBBE762E55A8" ma:contentTypeVersion="14" ma:contentTypeDescription="Vytvoří nový dokument" ma:contentTypeScope="" ma:versionID="2dcbca6dd5d7e0795dec836187a839df">
  <xsd:schema xmlns:xsd="http://www.w3.org/2001/XMLSchema" xmlns:xs="http://www.w3.org/2001/XMLSchema" xmlns:p="http://schemas.microsoft.com/office/2006/metadata/properties" xmlns:ns2="0992c640-378d-4a13-a317-67f02e7e4d29" xmlns:ns3="b087a6f2-b13d-47ed-9f33-c129176fde8b" targetNamespace="http://schemas.microsoft.com/office/2006/metadata/properties" ma:root="true" ma:fieldsID="523c71a56204e8ebbc25be5edfd6df0d" ns2:_="" ns3:_="">
    <xsd:import namespace="0992c640-378d-4a13-a317-67f02e7e4d29"/>
    <xsd:import namespace="b087a6f2-b13d-47ed-9f33-c129176fde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92c640-378d-4a13-a317-67f02e7e4d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6f2-b13d-47ed-9f33-c129176fde8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c4d683a-8fd0-4580-aa15-e5fee0cc7f8b}" ma:internalName="TaxCatchAll" ma:showField="CatchAllData" ma:web="b087a6f2-b13d-47ed-9f33-c129176fde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87a6f2-b13d-47ed-9f33-c129176fde8b" xsi:nil="true"/>
    <lcf76f155ced4ddcb4097134ff3c332f xmlns="0992c640-378d-4a13-a317-67f02e7e4d29">
      <Terms xmlns="http://schemas.microsoft.com/office/infopath/2007/PartnerControls"/>
    </lcf76f155ced4ddcb4097134ff3c332f>
  </documentManagement>
</p:properties>
</file>

<file path=customXml/item4.xml>��
</file>

<file path=customXml/itemProps1.xml><?xml version="1.0" encoding="utf-8"?>
<ds:datastoreItem xmlns:ds="http://schemas.openxmlformats.org/officeDocument/2006/customXml" ds:itemID="{21E95D54-AC70-4F0A-AF3A-26D8A56504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92c640-378d-4a13-a317-67f02e7e4d29"/>
    <ds:schemaRef ds:uri="b087a6f2-b13d-47ed-9f33-c129176fde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4ECB7E-CE6C-4C4C-8F81-0E4AB3AB64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74586D-1ABF-4ED7-997F-87DFCA30BC51}">
  <ds:schemaRefs>
    <ds:schemaRef ds:uri="http://schemas.microsoft.com/office/2006/metadata/properties"/>
    <ds:schemaRef ds:uri="http://schemas.microsoft.com/office/infopath/2007/PartnerControls"/>
    <ds:schemaRef ds:uri="b087a6f2-b13d-47ed-9f33-c129176fde8b"/>
    <ds:schemaRef ds:uri="0992c640-378d-4a13-a317-67f02e7e4d29"/>
  </ds:schemaRefs>
</ds:datastoreItem>
</file>

<file path=customXml/itemProps4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13</vt:i4>
      </vt:variant>
      <vt:variant>
        <vt:lpstr>Pojmenované oblasti</vt:lpstr>
      </vt:variant>
      <vt:variant>
        <vt:i4>4</vt:i4>
      </vt:variant>
    </vt:vector>
  </HeadingPairs>
  <TitlesOfParts>
    <vt:vector size="17" baseType="lpstr">
      <vt:lpstr>Základní údaje</vt:lpstr>
      <vt:lpstr>List1</vt:lpstr>
      <vt:lpstr>Uchazeč</vt:lpstr>
      <vt:lpstr>Finance - uchazeč</vt:lpstr>
      <vt:lpstr>Spoluuchazeči</vt:lpstr>
      <vt:lpstr>List2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uchazeč'!Oblast_tisku</vt:lpstr>
      <vt:lpstr>'Základní údaje'!Oblast_tisku</vt:lpstr>
      <vt:lpstr>Panel!Vyberte</vt:lpstr>
    </vt:vector>
  </TitlesOfParts>
  <Manager/>
  <Company>MZCR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Vrbíková Iva Ing.</dc:creator>
  <cp:keywords/>
  <dc:description/>
  <cp:lastModifiedBy>Kovařík Tomáš Ing.</cp:lastModifiedBy>
  <cp:revision/>
  <dcterms:created xsi:type="dcterms:W3CDTF">2024-08-08T11:53:50Z</dcterms:created>
  <dcterms:modified xsi:type="dcterms:W3CDTF">2026-04-29T07:12:45Z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0x010100F0199DD9D735F647B4F6DBBE762E55A8</vt:lpwstr>
  </property>
</Properties>
</file>