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Tento_sešit"/>
  <bookViews>
    <workbookView xWindow="65416" yWindow="65416" windowWidth="29040" windowHeight="16440" tabRatio="914" activeTab="0"/>
  </bookViews>
  <sheets>
    <sheet name="tab.č.1" sheetId="1" r:id="rId1"/>
    <sheet name="tab.č.1a" sheetId="2" r:id="rId2"/>
    <sheet name="tab.č.1b" sheetId="5" r:id="rId3"/>
    <sheet name="tab.č.1c" sheetId="4" r:id="rId4"/>
    <sheet name="tab. č. 1d" sheetId="53" r:id="rId5"/>
    <sheet name="tab. č.2" sheetId="54" r:id="rId6"/>
    <sheet name="tab. č. 4" sheetId="17" r:id="rId7"/>
  </sheets>
  <definedNames>
    <definedName name="abl" localSheetId="4">#REF!</definedName>
    <definedName name="abl" localSheetId="5">#REF!</definedName>
    <definedName name="abl">#REF!</definedName>
    <definedName name="bbb">#REF!</definedName>
    <definedName name="bla">#REF!</definedName>
    <definedName name="datab">#REF!</definedName>
    <definedName name="Kapitoly">#REF!</definedName>
    <definedName name="min_obdobi">#REF!</definedName>
    <definedName name="obdobi">#REF!</definedName>
    <definedName name="_xlnm.Print_Area" localSheetId="5">'tab. č.2'!$A$1:$J$111</definedName>
    <definedName name="_xlnm.Print_Area" localSheetId="1">'tab.č.1a'!$A$3:$K$32</definedName>
    <definedName name="_xlnm.Print_Area" localSheetId="2">'tab.č.1b'!$A$1:$K$61</definedName>
    <definedName name="_xlnm.Print_Titles" localSheetId="0">'tab.č.1'!$A:$B</definedName>
  </definedNames>
  <calcPr calcId="191029"/>
  <extLst/>
</workbook>
</file>

<file path=xl/sharedStrings.xml><?xml version="1.0" encoding="utf-8"?>
<sst xmlns="http://schemas.openxmlformats.org/spreadsheetml/2006/main" count="775" uniqueCount="346">
  <si>
    <t xml:space="preserve">  Příjmy z pojistného veřejného zdravot. pojištění </t>
  </si>
  <si>
    <t>Příjmy z pojistného veř. zdrav.pojištění</t>
  </si>
  <si>
    <t>Závazky celkem v tis. Kč</t>
  </si>
  <si>
    <t>Pohledávky celkem v tis. Kč</t>
  </si>
  <si>
    <t xml:space="preserve">z toho pohledávky za plátci </t>
  </si>
  <si>
    <t>Saldo pohledávek a závazků</t>
  </si>
  <si>
    <t>Kód</t>
  </si>
  <si>
    <t>vč. vlivu přerozdělování v tis. Kč (z odd.B/ZFZP)</t>
  </si>
  <si>
    <t>celkem - v tis. Kč</t>
  </si>
  <si>
    <t>%</t>
  </si>
  <si>
    <t xml:space="preserve">% </t>
  </si>
  <si>
    <t>skutečnost</t>
  </si>
  <si>
    <t>z celk. závazků</t>
  </si>
  <si>
    <t>vazba na jedn. řádky sumáře MF - (list Zuk-1)</t>
  </si>
  <si>
    <t>ř. 59</t>
  </si>
  <si>
    <t>ř. 68</t>
  </si>
  <si>
    <t>ř.130</t>
  </si>
  <si>
    <t>Zdravotní pojišťovna MV ČR</t>
  </si>
  <si>
    <t>CELKEM ZZP</t>
  </si>
  <si>
    <t>Všeobecná zdravotní pojišťovna ČR</t>
  </si>
  <si>
    <t>Vojenská zdravotní pojišťovna ČR</t>
  </si>
  <si>
    <t xml:space="preserve">            výběr  v tis. Kč  (z odd.B/ ZFZP)</t>
  </si>
  <si>
    <t xml:space="preserve">Č á s t  B </t>
  </si>
  <si>
    <t xml:space="preserve">Přepočet údajů z části A  v Kč na jednoho pojištěnce </t>
  </si>
  <si>
    <t>Průměrný počet pojištěnců</t>
  </si>
  <si>
    <t>(osoby)</t>
  </si>
  <si>
    <t>ZPP</t>
  </si>
  <si>
    <t xml:space="preserve">CELKEM ZP </t>
  </si>
  <si>
    <t>Přepočet údajů z části A v Kč na jednoho pojištěnce</t>
  </si>
  <si>
    <t>Průměrný přepočtený počet</t>
  </si>
  <si>
    <t>zaměstnanců   (osob)</t>
  </si>
  <si>
    <t>v tis. Kč</t>
  </si>
  <si>
    <t>Podíl pohledávek po lhůtě</t>
  </si>
  <si>
    <t>splatnosti za PP k celkovému</t>
  </si>
  <si>
    <t>objemu pohledávek v %</t>
  </si>
  <si>
    <t>Počet pojištěnců na jednoho zaměstnance z části A</t>
  </si>
  <si>
    <t>OZP</t>
  </si>
  <si>
    <t>RBP</t>
  </si>
  <si>
    <t>CELKEM</t>
  </si>
  <si>
    <t>tis. Kč</t>
  </si>
  <si>
    <t xml:space="preserve"> Výdaje na věcné dávky zdravotně péče včetně korekcí, revizí a úhrad jiným ZP </t>
  </si>
  <si>
    <t>Revírní bratrská pokladna, zdravotní pojišťovna</t>
  </si>
  <si>
    <t>Vliv přerozdělování</t>
  </si>
  <si>
    <t>Rok</t>
  </si>
  <si>
    <t>2003/2002</t>
  </si>
  <si>
    <t xml:space="preserve">Max. limit </t>
  </si>
  <si>
    <t>přídělu</t>
  </si>
  <si>
    <t>příděl</t>
  </si>
  <si>
    <t>Překročení +</t>
  </si>
  <si>
    <t>Úspora -</t>
  </si>
  <si>
    <t>Pojišťovna Garant - Hospital</t>
  </si>
  <si>
    <t>Zdravotní pokladna škodováků</t>
  </si>
  <si>
    <t>Mendlova zdravotní pojišťovna</t>
  </si>
  <si>
    <t>Zemědělsko-potravinářská ZP</t>
  </si>
  <si>
    <t>Zdravotní pojišťovna SPORT</t>
  </si>
  <si>
    <t>Celkem ZP sloučené a likvidované</t>
  </si>
  <si>
    <t xml:space="preserve">Celkem ZP vč. likvidovaných </t>
  </si>
  <si>
    <t xml:space="preserve">Likvidace  definitivně ukončena výmazem z obchodního rejstříku </t>
  </si>
  <si>
    <t>Statistické povinnosti plněny nedostatečně i přes výzvy MF k dodržování povinností.</t>
  </si>
  <si>
    <t>Bližší údaje o likvidacích a konkurzech jsou uvedeny v ekonomické části zprávy</t>
  </si>
  <si>
    <t>Vybrané orientační ekonomické ukazatele u ZP</t>
  </si>
  <si>
    <t xml:space="preserve">skutečnost </t>
  </si>
  <si>
    <t>S a l d o CELKEM ZZP</t>
  </si>
  <si>
    <t xml:space="preserve">S a l d o  CELKEM ZP </t>
  </si>
  <si>
    <t xml:space="preserve"> v tis. Kč (z odd. B/ ZFZP a oddíl B/ jiné fondy)</t>
  </si>
  <si>
    <t>Zdravotní pojišťovna METAL - ALIANCE</t>
  </si>
  <si>
    <t>OZP bank, pojišťoven a stavebnictví</t>
  </si>
  <si>
    <t>Hornická zaměstnanecká zdravotní pojišťovna</t>
  </si>
  <si>
    <t>ZP chemie, zdravotnictví a farmacie</t>
  </si>
  <si>
    <t>v tis. Kč (z odd. B/jiné fondy)</t>
  </si>
  <si>
    <t>Údaje v tis. Kč</t>
  </si>
  <si>
    <t xml:space="preserve">Č á s t  B   </t>
  </si>
  <si>
    <t>Přepočet údajů z části A v tis. Kč na jednoho zaměstnance</t>
  </si>
  <si>
    <t>Průměrný měsíční výdaj za zdrav. péči</t>
  </si>
  <si>
    <t>Průměrný denní výdaj na zdravotní péči</t>
  </si>
  <si>
    <t>Finanční zásoba na bankovním účtu ZFZP ve dnech</t>
  </si>
  <si>
    <t>Výdaje v přepočtu na počet dnů představující závazky po lhůtě splatnosti</t>
  </si>
  <si>
    <t>Výdaje v přepočtu na počet dnů představující závazky ve lhůtě splatnosti vůči ZZ</t>
  </si>
  <si>
    <t xml:space="preserve">CELKEM ZP činné ZP k 31. 12. daného roku </t>
  </si>
  <si>
    <t xml:space="preserve">Příjmy celkem    </t>
  </si>
  <si>
    <t>(z odd. B/ZFZP)</t>
  </si>
  <si>
    <t xml:space="preserve">Výdaje celkem  </t>
  </si>
  <si>
    <t>ZP MV ČR</t>
  </si>
  <si>
    <t>ZPŠ</t>
  </si>
  <si>
    <t>VoZP ČR</t>
  </si>
  <si>
    <t>VZP ČR</t>
  </si>
  <si>
    <t>Stastistické povinnosti plněny nedostatečně i přes výzvy MF k dodržování povinností.</t>
  </si>
  <si>
    <t xml:space="preserve">Statistické údaje poskytovány v omezeném rozsahu - viz kapitola  souhrnné hodnocení. </t>
  </si>
  <si>
    <t>sloučených a likvidovaných uvedeny pouze v kapitole "Souhrn. hodn. vývoje systému v. z. p."</t>
  </si>
  <si>
    <t>Poznámka:</t>
  </si>
  <si>
    <t>ZZP celkem</t>
  </si>
  <si>
    <t>Zaměstnanecká pojišťovna Škoda</t>
  </si>
  <si>
    <t>Česká průmyslová zdravotní pojišťovna</t>
  </si>
  <si>
    <t>ZPM</t>
  </si>
  <si>
    <t>KZ  na bankovním účtu ZFZP k 31.12. 2009</t>
  </si>
  <si>
    <t>Stav závazků vůči ZZ po lhůtě splatnosti k 31. 12. 2009 v tis. Kč</t>
  </si>
  <si>
    <t>Stav závazků vůči ZZ ve lhůtě splatnosti k 31. 12. 2009</t>
  </si>
  <si>
    <t xml:space="preserve">Česká průmyslová zdravotní pojišťovna </t>
  </si>
  <si>
    <t>ČPZP</t>
  </si>
  <si>
    <t xml:space="preserve"> Výdaje na věcné dávky zdravotní péče včetně korekcí, revizí a úhrad jiným ZP </t>
  </si>
  <si>
    <t>Propočet limitu nákladů na činnost</t>
  </si>
  <si>
    <t>podle § 7 vyhlášky č. 418/2003 Sb., ve znění pozd. předpisů</t>
  </si>
  <si>
    <t>vč. zdaňovaných - v tis. Kč</t>
  </si>
  <si>
    <t xml:space="preserve">včetně výdajů na zdaňovanou činnosti v tis. Kč </t>
  </si>
  <si>
    <t>včetně zdaňovaných činností v tis. Kč</t>
  </si>
  <si>
    <t xml:space="preserve">Saldo příjmů a výdajů celkem </t>
  </si>
  <si>
    <t>Hutnická zaměstnanecká pojišťovna</t>
  </si>
  <si>
    <t>Zaměstnanecká pojišťovna ŠKODA</t>
  </si>
  <si>
    <t>Česká národní zdravotní pojišťovna</t>
  </si>
  <si>
    <t>Zdravotní pojišťovna AGEL</t>
  </si>
  <si>
    <t>KZ  na bankovním účtu ZFZP k 31.12. 2010</t>
  </si>
  <si>
    <t>Stav závazků vůči ZZ po lhůtě splatnosti k 31. 12. 2010 v tis. Kč</t>
  </si>
  <si>
    <t>Stav závazků vůči ZZ ve lhůtě splatnosti k 31. 12. 2010</t>
  </si>
  <si>
    <t xml:space="preserve">Oblast která není určena k tisku </t>
  </si>
  <si>
    <t>K 31. 12. 2009</t>
  </si>
  <si>
    <t>ZFZP - konečné zůstatky na BÚ ZFZP a stavy závazků.</t>
  </si>
  <si>
    <t>limitu</t>
  </si>
  <si>
    <t>skut. přídělu</t>
  </si>
  <si>
    <t xml:space="preserve">Česká průmyslová zdravotní pojišťovna  </t>
  </si>
  <si>
    <t xml:space="preserve"> z toho závazky vůči PZS</t>
  </si>
  <si>
    <t xml:space="preserve">Poznámky: </t>
  </si>
  <si>
    <t>Výdaje na zdravotní služby hrazené ze ZFZP</t>
  </si>
  <si>
    <t>Výdaje na zdravotní služby hrazené z jiných fondů</t>
  </si>
  <si>
    <t>Průměrný denní výdaj na zdravotní služby</t>
  </si>
  <si>
    <t xml:space="preserve"> Výdaje na věcné dávky zdravotní služby včetně korekcí, revizí a úhrad jiným ZP </t>
  </si>
  <si>
    <t>Saldo příjmů po přerozdělování  a výdajů na zdravotní služby</t>
  </si>
  <si>
    <t>Průměrný měsíční výdaj za zdravotní služby</t>
  </si>
  <si>
    <t>Skutečnost</t>
  </si>
  <si>
    <t>Propočtový ukazatel MF</t>
  </si>
  <si>
    <r>
      <t>1)</t>
    </r>
    <r>
      <rPr>
        <b/>
        <sz val="8"/>
        <rFont val="Arial"/>
        <family val="2"/>
      </rPr>
      <t>Rozdíl mezi skutečnými výdaji na platby za nevýdělečné pojištěnce ze státního rozpočtu a výstupy z účetnictví je způsoben časovým posunem  v důsledku procesu 12. přerozdělování pojistného.</t>
    </r>
  </si>
  <si>
    <t xml:space="preserve">Výdaje na zdravotní péči byly v r. 2006 ovlivněny splátkou závazků po lhůtě splatnosti ve výši 8,2 mld. Kč </t>
  </si>
  <si>
    <t>Údaje za rok 2006 a r. 2007  vycházejí z ověřených výročních zpráv, které jsou schváleny  PSP ČR.</t>
  </si>
  <si>
    <t>x</t>
  </si>
  <si>
    <t xml:space="preserve">Saldo všech příjmů celkem a výdajů celkem </t>
  </si>
  <si>
    <t xml:space="preserve">             výdaje za cizince uhrazené poskytovatelům zdravotních služeb                                                                                                                </t>
  </si>
  <si>
    <t xml:space="preserve">             provozní režie</t>
  </si>
  <si>
    <t>v tom:  výdaje na zdravotní služby</t>
  </si>
  <si>
    <t>Výdaje v systému zdravotního pojištění celkem</t>
  </si>
  <si>
    <r>
      <t xml:space="preserve">              platby od zahr. pojišťoven na základě mezinár.smluv</t>
    </r>
    <r>
      <rPr>
        <b/>
        <vertAlign val="superscript"/>
        <sz val="9"/>
        <rFont val="Arial"/>
        <family val="2"/>
      </rPr>
      <t xml:space="preserve"> </t>
    </r>
  </si>
  <si>
    <t xml:space="preserve">              ostatní příjmy a výnosy v.z.p.</t>
  </si>
  <si>
    <t>v tom:   inkaso pojistného po přerozdělování</t>
  </si>
  <si>
    <t>Příjmy v systému veřejného zdravotního pojištění celkem</t>
  </si>
  <si>
    <t>r. 2013/2012</t>
  </si>
  <si>
    <t>r. 2013 - r.2012</t>
  </si>
  <si>
    <t>r. 2013</t>
  </si>
  <si>
    <t>r. 2011/2010</t>
  </si>
  <si>
    <t>r. 2011 - r.2010</t>
  </si>
  <si>
    <t>r. 2011</t>
  </si>
  <si>
    <t>r. 2010/2009</t>
  </si>
  <si>
    <t>r. 2010 - r.2009</t>
  </si>
  <si>
    <t>r. 2010</t>
  </si>
  <si>
    <t>r. 2009/2008</t>
  </si>
  <si>
    <t>r. 2009 - r.2008</t>
  </si>
  <si>
    <t>r. 2009</t>
  </si>
  <si>
    <t>r. 2008</t>
  </si>
  <si>
    <t>r. 2007/2006</t>
  </si>
  <si>
    <t>r. 2007</t>
  </si>
  <si>
    <t>r. 2006/2005</t>
  </si>
  <si>
    <t>r. 2006</t>
  </si>
  <si>
    <t>2005/2004</t>
  </si>
  <si>
    <t>2004/2003</t>
  </si>
  <si>
    <t>v %</t>
  </si>
  <si>
    <t>v mil. Kč</t>
  </si>
  <si>
    <t>Změna</t>
  </si>
  <si>
    <t>Rozdíl</t>
  </si>
  <si>
    <t xml:space="preserve">Skutečnost       výroční zprávy </t>
  </si>
  <si>
    <t xml:space="preserve">Skutečnost </t>
  </si>
  <si>
    <t>cca 883 mil. Kč= doplatek na základě vyúčtování</t>
  </si>
  <si>
    <t xml:space="preserve">2 062 mil Kč záloha na projekt </t>
  </si>
  <si>
    <t>sl. 1</t>
  </si>
  <si>
    <t>Průměrný počet pojištěnců nezahrnuje pojištěnce,</t>
  </si>
  <si>
    <t>kteří dlouhodobě pobývají v cizině v souladu s § 8 odst. 4 zákona č. 48/1997 Sb.</t>
  </si>
  <si>
    <t>Propočtový ukazatel MF.</t>
  </si>
  <si>
    <t>pojistného po lhůtě splatnosti - v tis. Kč</t>
  </si>
  <si>
    <t xml:space="preserve"> po lhůtě splatnosti - v tis. Kč</t>
  </si>
  <si>
    <t xml:space="preserve"> a z jiných fondů v tis. Kč (z odd. B/ZFZP a jiné fondy /odd. B)</t>
  </si>
  <si>
    <t>2014 - 2013</t>
  </si>
  <si>
    <t>2014/2013</t>
  </si>
  <si>
    <t>2015 - 2014</t>
  </si>
  <si>
    <t>2015/2014</t>
  </si>
  <si>
    <t>2016 - 2015</t>
  </si>
  <si>
    <t>2016/2015</t>
  </si>
  <si>
    <t>2017 - 2016</t>
  </si>
  <si>
    <t>2017/2016</t>
  </si>
  <si>
    <t>2018 - 2017</t>
  </si>
  <si>
    <t>2018/2017</t>
  </si>
  <si>
    <t xml:space="preserve">Vývoj hospodaření veřejného zdravotního pojištění </t>
  </si>
  <si>
    <t>Vybrané ukazatele  v mil. Kč</t>
  </si>
  <si>
    <t>Název pojišťovny</t>
  </si>
  <si>
    <t>Č á s t  A</t>
  </si>
  <si>
    <t>2019/2018</t>
  </si>
  <si>
    <t/>
  </si>
  <si>
    <t>plnění</t>
  </si>
  <si>
    <t>skuteč.</t>
  </si>
  <si>
    <t>stav k 31. 12.</t>
  </si>
  <si>
    <t>Skutečný</t>
  </si>
  <si>
    <t>sl. 2</t>
  </si>
  <si>
    <t>sl. 3</t>
  </si>
  <si>
    <t>Nárůst/Pokles</t>
  </si>
  <si>
    <t xml:space="preserve">rozdíl </t>
  </si>
  <si>
    <t xml:space="preserve"> sl. 4 = sl. 2 - sl.1</t>
  </si>
  <si>
    <t xml:space="preserve"> sl. 5 = sl. 3 - sl.2</t>
  </si>
  <si>
    <r>
      <t xml:space="preserve">Poznámka: </t>
    </r>
    <r>
      <rPr>
        <sz val="8"/>
        <rFont val="Arial CE"/>
        <family val="2"/>
      </rPr>
      <t>Drobné záporné rozdíly u zaměstanenckých zdravotních pojišťoven nejsou způsobeny nedostatkem finančních prostředků, ale skutečností, 
že podle odst. 4) § 2 vyhlášky 418/2003 Sb. zdravotní pojišťovny musí zajistit naplnění fondu k rozvahovému dni (tj. k 31.3.) a nikoliv k 31. 12. Rezervy jsou uváděny včetně cenných papírů.</t>
    </r>
  </si>
  <si>
    <t>Rozdil A. - B.</t>
  </si>
  <si>
    <t>B. Zákonná výše naplnění rezervního fondu k rozvahovému dni</t>
  </si>
  <si>
    <t>A. Skutečné naplnění rezevního fondu</t>
  </si>
  <si>
    <t>Příloha: Tabulka č.2</t>
  </si>
  <si>
    <t>Čistá výše v tis. Kč</t>
  </si>
  <si>
    <t>Položka výkazu</t>
  </si>
  <si>
    <t>Všeobecná zdravotní pojišťovna České republiky</t>
  </si>
  <si>
    <t>Vojenská zdravotní pojišťovna České republiky</t>
  </si>
  <si>
    <t xml:space="preserve">Oborová zdravotní pojišťovna </t>
  </si>
  <si>
    <t>Zdravotní pojišťovna ministerstva vnitra České republiky</t>
  </si>
  <si>
    <t>Souhrn ZP</t>
  </si>
  <si>
    <t>Souhrn pouze ZZP</t>
  </si>
  <si>
    <t>A. Dlouhodobý nehmotný majetek</t>
  </si>
  <si>
    <t>I. Dlouhodobý nehmotný majetek</t>
  </si>
  <si>
    <t>II. Nedokončený dlouhodobý nehmotný majetek</t>
  </si>
  <si>
    <t>III. Poskytnuté zálohy na pořízení nehmotného majetku</t>
  </si>
  <si>
    <t xml:space="preserve">B. Finanční umístění (investice)                                                                    </t>
  </si>
  <si>
    <t>C. Dlouhodobý hmotný majetek</t>
  </si>
  <si>
    <t>I. Pozemky a stavby</t>
  </si>
  <si>
    <t>1. Pozemky</t>
  </si>
  <si>
    <t>2. Stavby</t>
  </si>
  <si>
    <t>II. Movitý majetek</t>
  </si>
  <si>
    <t>1. Movitý majetek - odepisovaný</t>
  </si>
  <si>
    <t>2. Movitý majetek - neodepisovaný</t>
  </si>
  <si>
    <t>III. Nedokončený dlouhodobý hmotný majetek</t>
  </si>
  <si>
    <t>IV. Poskytnuté zálohy na pořízení hmotného majetku</t>
  </si>
  <si>
    <t>D. Dlouhodobý finanční majetek</t>
  </si>
  <si>
    <t>I. Podíly v podnikatelských seskupeních</t>
  </si>
  <si>
    <t>1. Podíly v ovládaných osobách</t>
  </si>
  <si>
    <t>2. Dluhopisy vydané ovládanými osobami a zápůjčky nebo uvěry poskytnuté těmto os.</t>
  </si>
  <si>
    <t>3. Podíly s podstatným vlivem</t>
  </si>
  <si>
    <t>4. Dluhopisy vyd. os., ve kterých má úč. j. podst. vliv, a zápůj. n. úvěry poskyt. těmto os.</t>
  </si>
  <si>
    <t>II. Jiný dlouhodobý finanční majetek</t>
  </si>
  <si>
    <t>1. Akcie a ostatní cenné papíry s proměnlivým výnosem, ostatní podíly</t>
  </si>
  <si>
    <t>2. Dluhové cenné papíry</t>
  </si>
  <si>
    <t>3. Depozita u finančních institucí</t>
  </si>
  <si>
    <t>4. Ostatní dlouhodobý finanční majetek</t>
  </si>
  <si>
    <t>E. Dlužníci</t>
  </si>
  <si>
    <t>I. Pohledávky z veřejného zdravotního pojištění</t>
  </si>
  <si>
    <t>1. Pohledávky za plátci pojistného</t>
  </si>
  <si>
    <t>2. Pohledávky za poskytovateli zdravotních služeb</t>
  </si>
  <si>
    <t>3. Pohledávky z přerozdělení pojistného</t>
  </si>
  <si>
    <t>4. Pohledávky z náhrad škod veřejného zdravotního pojištění</t>
  </si>
  <si>
    <t>5. Pohledávky z přeplatků do zajišťovacího fondu</t>
  </si>
  <si>
    <t>6. Pohledávky z plnění mezinárodních smluv o zdravotní péči</t>
  </si>
  <si>
    <t>7. Dohadné položky aktivní</t>
  </si>
  <si>
    <t>8. Ostatní pohledávky</t>
  </si>
  <si>
    <t xml:space="preserve">II. Ostatní pohledávky </t>
  </si>
  <si>
    <t>1. Krátkodobé</t>
  </si>
  <si>
    <t>2. Dlouhodobé</t>
  </si>
  <si>
    <t xml:space="preserve">F. Ostatní aktiva                                                                                </t>
  </si>
  <si>
    <t>I. Zásoby</t>
  </si>
  <si>
    <t>II. Hotovost na účtech u finančních institucí a hotovost v pokladně</t>
  </si>
  <si>
    <t>1. Zvláštní bankovní účty</t>
  </si>
  <si>
    <t>1.1 Základního fondu</t>
  </si>
  <si>
    <t>1.2 Rezervního fondu</t>
  </si>
  <si>
    <t>1.3 Provozního fondu</t>
  </si>
  <si>
    <t>1.4 Sociálního fondu</t>
  </si>
  <si>
    <t>1.5 Fondu reprodukce majetku</t>
  </si>
  <si>
    <t>1.6 Fondu prevence</t>
  </si>
  <si>
    <t>1.7 Fondu pro úhradu preventivní péče</t>
  </si>
  <si>
    <t>1.8 Fondu pro zprostředkování úhrady zdravotní péče</t>
  </si>
  <si>
    <t>1.9 Fondu pro úhradu závodní preventivní péče z prostředků zaměstnavatele</t>
  </si>
  <si>
    <t>1.10 Ostatní bankovní účty</t>
  </si>
  <si>
    <t>2. Pokladna a jiné pokladní hodnoty</t>
  </si>
  <si>
    <t>III. Jiná aktiva</t>
  </si>
  <si>
    <t>G. Časové rozlišení</t>
  </si>
  <si>
    <t>I. Náklady příštích období</t>
  </si>
  <si>
    <t>II. Příjmy příštích období</t>
  </si>
  <si>
    <t xml:space="preserve">AKTIVA CELKEM                                          </t>
  </si>
  <si>
    <t>souhrn ZP</t>
  </si>
  <si>
    <t>A. Vlastní kapitál</t>
  </si>
  <si>
    <t>I. Základní kapitál</t>
  </si>
  <si>
    <t>II. Oceňovací rozdíly</t>
  </si>
  <si>
    <t>III. Ostatní kapitálové fondy</t>
  </si>
  <si>
    <t>1. Provozní fond</t>
  </si>
  <si>
    <t>2. Sociální fond</t>
  </si>
  <si>
    <t>3. Fond majetku</t>
  </si>
  <si>
    <t>4. Fond reprodukce majetku</t>
  </si>
  <si>
    <t>5. Fond prevence</t>
  </si>
  <si>
    <t>6. Fond pro úhradu preventivní péče</t>
  </si>
  <si>
    <t>7. Fond pro zprostředkování úhrady zdravotní péče</t>
  </si>
  <si>
    <t>8. Fond pro úhradu závodní preventivní péče z prostředků zaměstnavatele</t>
  </si>
  <si>
    <t>9. Jiné</t>
  </si>
  <si>
    <t>IV. Ostatní fondy ze zisku</t>
  </si>
  <si>
    <t>1. Zdroj podílů v ovládaných osobách</t>
  </si>
  <si>
    <t>2. Jiné ostatní fondy ze zisku</t>
  </si>
  <si>
    <t>V. Fondy veřejného zdravotního pojištění</t>
  </si>
  <si>
    <t>1. Základní fond</t>
  </si>
  <si>
    <t>2. Rezervní fond</t>
  </si>
  <si>
    <t>VI. Výsledek hospodaření minulých let</t>
  </si>
  <si>
    <t>VII. Výsledek hospodaření běžného účetního období</t>
  </si>
  <si>
    <t xml:space="preserve">B. Rezervy </t>
  </si>
  <si>
    <t>C. Věřitelé</t>
  </si>
  <si>
    <t>I. Závazky z veřejného zdravotního pojištění</t>
  </si>
  <si>
    <t>1. Závazky za plátci pojistného</t>
  </si>
  <si>
    <t>2. Závazky k poskytovatelům zdravotních služeb</t>
  </si>
  <si>
    <t>3. Závazky z přerozdělení pojistného</t>
  </si>
  <si>
    <t>4. Závazky k zajišťovacímu fondu</t>
  </si>
  <si>
    <t>5. Závazky z plnění mezinárodních smluv o zdravotní péči</t>
  </si>
  <si>
    <t>6. Dohadné položky pasivní</t>
  </si>
  <si>
    <t>7. Ostatní závazky</t>
  </si>
  <si>
    <t>II. Závazky z dluhových cenných papírů, z toho:</t>
  </si>
  <si>
    <t>1. Směnitelné (konvertibilní) dluhopisy</t>
  </si>
  <si>
    <t>III. Závazky vůči finančním institucím</t>
  </si>
  <si>
    <t>IV. Ostatní závazky</t>
  </si>
  <si>
    <t>1. Dluhy daňové</t>
  </si>
  <si>
    <t>2. Dluhy ze sociálního zabezpečení a veřejného zdravotního pojištění</t>
  </si>
  <si>
    <t>3. Ostatní závazky</t>
  </si>
  <si>
    <t xml:space="preserve">D. Ostatní pasiva </t>
  </si>
  <si>
    <t>E. Časové rozlišení</t>
  </si>
  <si>
    <t xml:space="preserve">I.  Výdaje příštích období </t>
  </si>
  <si>
    <t>II.  Výnosy příštích období</t>
  </si>
  <si>
    <t>PASIVA CELKEM</t>
  </si>
  <si>
    <r>
      <t xml:space="preserve">              z toho:  ze SR na nevýdělečné pojištěnce</t>
    </r>
    <r>
      <rPr>
        <vertAlign val="superscript"/>
        <sz val="9"/>
        <rFont val="Arial"/>
        <family val="2"/>
      </rPr>
      <t>1)</t>
    </r>
  </si>
  <si>
    <t>Rok 2019</t>
  </si>
  <si>
    <t>2019-2018</t>
  </si>
  <si>
    <t>Údaje r. 2018 jsou převzaty z hodnocení výročních zpráv 2018.</t>
  </si>
  <si>
    <t>2019 - 2018</t>
  </si>
  <si>
    <t xml:space="preserve">              výnosy z jiné činnosti</t>
  </si>
  <si>
    <t xml:space="preserve">             náklady na jinou činnost </t>
  </si>
  <si>
    <t xml:space="preserve">Saldo příjmů a výdajů bez  vlivu jiné činnosti </t>
  </si>
  <si>
    <t>RBP, zdravotní pojišťovna</t>
  </si>
  <si>
    <t>Stav závazků vůči PZS po lhůtě splatnosti k 31. 12. 2019 v tis. Kč</t>
  </si>
  <si>
    <t>KZ  na bankovním účtu ZFZP k 31.12. 2019</t>
  </si>
  <si>
    <t>Stav závazků vůči PZS ve lhůtě splatnosti k 31. 12. 2019</t>
  </si>
  <si>
    <t>Údaje r. 2019 jsou převzaty z hodnocení výročních zpráv 2019.</t>
  </si>
  <si>
    <t>ZPP 2020</t>
  </si>
  <si>
    <t>2020/2019</t>
  </si>
  <si>
    <t>k 31. 12. 2020</t>
  </si>
  <si>
    <t>Rok 2020</t>
  </si>
  <si>
    <t>2020-2019</t>
  </si>
  <si>
    <t>Rozvaha zdravotních pojišťoven k 31. 12. 2020 - AKTIVA</t>
  </si>
  <si>
    <t>Rozvaha zdravotních pojišťoven k 31. 12. 2020 - PASIVA</t>
  </si>
  <si>
    <t>2020 - 2019</t>
  </si>
  <si>
    <t>Stav závazků vůči PZS po lhůtě splatnosti k 31. 12. 2020 v tis. Kč</t>
  </si>
  <si>
    <t>KZ  na bankovním účtu ZFZP k 31.12. 2020</t>
  </si>
  <si>
    <t>Stav závazků vůči PZS ve lhůtě splatnosti k 31. 12. 2020</t>
  </si>
  <si>
    <t>K 31. 12. 2020</t>
  </si>
  <si>
    <t>K 31. 12. 2019</t>
  </si>
  <si>
    <t>Údaje r. 2020 jsou převzaty z výročních zpráv 2020.</t>
  </si>
  <si>
    <t>Údaje r. 2020 a ZPP 2020 jsou převzaty z výročních zpráv 2020.</t>
  </si>
  <si>
    <t>RF - konečné zůstatky na BÚ 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</si>
</sst>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@*."/>
    <numFmt numFmtId="169" formatCode="_ @*."/>
    <numFmt numFmtId="170" formatCode="__@*."/>
    <numFmt numFmtId="171" formatCode="_(* #,##0.00_);_(* \(#,##0.00\);_(* &quot;-&quot;??_);_(@_)"/>
    <numFmt numFmtId="172" formatCode="_(* #,##0_);_(* \(#,##0\);_(* &quot;-&quot;_);_(@_)"/>
    <numFmt numFmtId="173" formatCode="_(&quot;$&quot;* #,##0_);_(&quot;$&quot;* \(#,##0\);_(&quot;$&quot;* &quot;-&quot;_);_(@_)"/>
    <numFmt numFmtId="174" formatCode="m\o\n\th\ d\,\ \y\y\y\y"/>
    <numFmt numFmtId="175" formatCode="0.0%"/>
    <numFmt numFmtId="176" formatCode="#,##0.000"/>
  </numFmts>
  <fonts count="87">
    <font>
      <sz val="8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Times New Roman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Times New Roman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Times New Roman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9"/>
      <name val="Times New Roman CE"/>
      <family val="2"/>
    </font>
    <font>
      <b/>
      <sz val="11"/>
      <name val="Arial CE"/>
      <family val="2"/>
    </font>
    <font>
      <sz val="9"/>
      <color indexed="60"/>
      <name val="Arial CE"/>
      <family val="2"/>
    </font>
    <font>
      <sz val="7"/>
      <color indexed="60"/>
      <name val="Times New Roman CE"/>
      <family val="2"/>
    </font>
    <font>
      <sz val="10"/>
      <name val="Times New Roman CE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b/>
      <sz val="7"/>
      <name val="Times New Roman CE"/>
      <family val="2"/>
    </font>
    <font>
      <sz val="9"/>
      <color indexed="10"/>
      <name val="Arial CE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  <font>
      <sz val="10"/>
      <color rgb="FFFF0000"/>
      <name val="Arial CE"/>
      <family val="2"/>
    </font>
    <font>
      <sz val="8"/>
      <color rgb="FFFF0000"/>
      <name val="Arial"/>
      <family val="2"/>
    </font>
    <font>
      <b/>
      <sz val="8"/>
      <color rgb="FFFF0000"/>
      <name val="Times New Roman CE"/>
      <family val="2"/>
    </font>
    <font>
      <b/>
      <sz val="9"/>
      <color rgb="FFFF0000"/>
      <name val="Times New Roman CE"/>
      <family val="2"/>
    </font>
    <font>
      <sz val="9"/>
      <color rgb="FFFF0000"/>
      <name val="Times New Roman CE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7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theme="1"/>
      <name val="Calibri"/>
      <family val="2"/>
      <scheme val="minor"/>
    </font>
    <font>
      <u val="single"/>
      <sz val="8"/>
      <color rgb="FF417D9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2"/>
    </font>
    <font>
      <sz val="1"/>
      <color indexed="8"/>
      <name val="Courier"/>
      <family val="1"/>
    </font>
    <font>
      <u val="single"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6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8">
    <border>
      <left/>
      <right/>
      <top/>
      <bottom/>
      <diagonal/>
    </border>
    <border>
      <left style="thin">
        <color indexed="54"/>
      </left>
      <right/>
      <top style="thin">
        <color indexed="54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thick"/>
      <right/>
      <top style="thin"/>
      <bottom style="thin"/>
    </border>
    <border>
      <left style="thick"/>
      <right/>
      <top style="thick"/>
      <bottom style="thick"/>
    </border>
    <border>
      <left style="thick"/>
      <right style="thick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/>
      <top/>
      <bottom style="thin"/>
    </border>
    <border>
      <left style="thin"/>
      <right style="thick"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 style="thick"/>
      <bottom style="thin"/>
    </border>
    <border>
      <left style="thick"/>
      <right/>
      <top/>
      <bottom style="thick"/>
    </border>
    <border>
      <left style="medium"/>
      <right style="medium"/>
      <top style="thick"/>
      <bottom/>
    </border>
    <border>
      <left/>
      <right/>
      <top style="thick"/>
      <bottom/>
    </border>
    <border>
      <left/>
      <right style="thick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/>
      <top style="thick"/>
      <bottom/>
    </border>
    <border>
      <left style="thick"/>
      <right style="thick"/>
      <top style="thick"/>
      <bottom style="thick"/>
    </border>
    <border>
      <left style="medium"/>
      <right style="thick"/>
      <top style="thin"/>
      <bottom style="thin"/>
    </border>
    <border>
      <left style="medium"/>
      <right/>
      <top style="thick"/>
      <bottom style="thick"/>
    </border>
    <border>
      <left style="medium"/>
      <right/>
      <top style="thick"/>
      <bottom style="medium"/>
    </border>
    <border>
      <left style="thin"/>
      <right/>
      <top/>
      <bottom/>
    </border>
    <border>
      <left/>
      <right style="thick"/>
      <top style="thick"/>
      <bottom style="thick"/>
    </border>
    <border>
      <left style="thick"/>
      <right/>
      <top style="thin"/>
      <bottom/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/>
      <right style="thick"/>
      <top style="thick"/>
      <bottom style="thin"/>
    </border>
    <border>
      <left/>
      <right style="thick"/>
      <top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 style="thin"/>
      <bottom/>
    </border>
    <border>
      <left style="thin"/>
      <right style="thick"/>
      <top style="thick"/>
      <bottom style="thick"/>
    </border>
    <border>
      <left style="medium"/>
      <right style="thick"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thick"/>
      <bottom style="medium"/>
    </border>
    <border>
      <left style="thick"/>
      <right/>
      <top style="medium"/>
      <bottom/>
    </border>
    <border>
      <left style="medium"/>
      <right style="medium"/>
      <top/>
      <bottom style="thin"/>
    </border>
    <border>
      <left style="thick"/>
      <right style="thin"/>
      <top/>
      <bottom style="thin"/>
    </border>
    <border>
      <left/>
      <right/>
      <top style="thick"/>
      <bottom style="thick"/>
    </border>
    <border>
      <left style="thick"/>
      <right style="thick"/>
      <top/>
      <bottom style="thick"/>
    </border>
    <border>
      <left style="thick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ck"/>
      <right/>
      <top/>
      <bottom/>
    </border>
    <border>
      <left style="thick"/>
      <right/>
      <top style="medium"/>
      <bottom style="thick"/>
    </border>
    <border>
      <left style="medium"/>
      <right/>
      <top style="medium"/>
      <bottom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ck"/>
      <top/>
      <bottom/>
    </border>
    <border>
      <left style="medium"/>
      <right style="medium"/>
      <top/>
      <bottom style="thick"/>
    </border>
    <border>
      <left style="thick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ck"/>
      <top style="thin"/>
      <bottom/>
    </border>
    <border>
      <left style="medium"/>
      <right style="thick"/>
      <top style="thick"/>
      <bottom/>
    </border>
    <border>
      <left style="medium"/>
      <right/>
      <top style="thick"/>
      <bottom/>
    </border>
    <border>
      <left/>
      <right/>
      <top/>
      <bottom style="thick"/>
    </border>
    <border>
      <left style="medium"/>
      <right style="thick"/>
      <top/>
      <bottom style="thick"/>
    </border>
    <border>
      <left style="medium"/>
      <right/>
      <top/>
      <bottom style="thick"/>
    </border>
    <border>
      <left style="medium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ck"/>
      <bottom style="medium"/>
    </border>
    <border>
      <left/>
      <right/>
      <top style="thick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medium"/>
      <right style="thick"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ck"/>
      <bottom style="thick"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ck"/>
      <right/>
      <top style="medium"/>
      <bottom style="thin"/>
    </border>
    <border>
      <left/>
      <right style="medium"/>
      <top/>
      <bottom style="thin"/>
    </border>
    <border>
      <left style="thick"/>
      <right style="thick"/>
      <top style="medium"/>
      <bottom style="thin"/>
    </border>
    <border>
      <left/>
      <right style="medium"/>
      <top style="thick"/>
      <bottom/>
    </border>
    <border>
      <left style="medium"/>
      <right style="thick"/>
      <top style="medium"/>
      <bottom/>
    </border>
    <border>
      <left style="thick"/>
      <right style="medium"/>
      <top style="medium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ck"/>
      <top style="thin"/>
      <bottom/>
    </border>
    <border>
      <left/>
      <right style="thin"/>
      <top style="thick"/>
      <bottom/>
    </border>
    <border>
      <left/>
      <right style="thin"/>
      <top style="medium"/>
      <bottom style="thin"/>
    </border>
    <border>
      <left style="thin"/>
      <right/>
      <top style="thick"/>
      <bottom/>
    </border>
    <border>
      <left style="thin"/>
      <right/>
      <top style="medium"/>
      <bottom style="thin"/>
    </border>
    <border>
      <left style="medium"/>
      <right/>
      <top style="thick"/>
      <bottom style="thin"/>
    </border>
    <border>
      <left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thick"/>
      <right style="thick"/>
      <top style="medium"/>
      <bottom style="thick"/>
    </border>
    <border>
      <left style="medium"/>
      <right style="thick"/>
      <top style="medium"/>
      <bottom style="thick"/>
    </border>
    <border>
      <left/>
      <right/>
      <top/>
      <bottom style="medium"/>
    </border>
    <border>
      <left style="thick"/>
      <right style="thick"/>
      <top/>
      <bottom style="medium"/>
    </border>
    <border>
      <left/>
      <right/>
      <top/>
      <bottom style="thin">
        <color indexed="18"/>
      </bottom>
    </border>
    <border>
      <left style="thick"/>
      <right style="thick"/>
      <top style="thin"/>
      <bottom style="thick"/>
    </border>
    <border>
      <left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/>
      <right/>
      <top style="medium"/>
      <bottom style="thick"/>
    </border>
    <border>
      <left/>
      <right style="medium"/>
      <top/>
      <bottom style="thick"/>
    </border>
    <border>
      <left style="thick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medium"/>
      <right style="medium"/>
      <top style="thick"/>
      <bottom style="thin"/>
    </border>
    <border>
      <left style="thick"/>
      <right style="thin"/>
      <top style="thin"/>
      <bottom style="thick"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</borders>
  <cellStyleXfs count="179">
    <xf numFmtId="0" fontId="4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173" fontId="1" fillId="0" borderId="0" applyFont="0" applyFill="0" applyBorder="0" applyAlignment="0" applyProtection="0"/>
    <xf numFmtId="0" fontId="46" fillId="0" borderId="0">
      <alignment/>
      <protection locked="0"/>
    </xf>
    <xf numFmtId="172" fontId="1" fillId="0" borderId="0" applyFon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2" borderId="1" applyBorder="0">
      <alignment/>
      <protection/>
    </xf>
    <xf numFmtId="0" fontId="20" fillId="3" borderId="2" applyNumberFormat="0" applyProtection="0">
      <alignment horizontal="left" vertical="center" indent="1"/>
    </xf>
    <xf numFmtId="0" fontId="20" fillId="3" borderId="2" applyNumberFormat="0" applyProtection="0">
      <alignment horizontal="left" vertical="center" indent="1"/>
    </xf>
    <xf numFmtId="0" fontId="20" fillId="0" borderId="2" applyNumberFormat="0" applyProtection="0">
      <alignment horizontal="right" vertical="center"/>
    </xf>
    <xf numFmtId="0" fontId="11" fillId="0" borderId="0">
      <alignment/>
      <protection/>
    </xf>
    <xf numFmtId="168" fontId="41" fillId="0" borderId="0" applyProtection="0">
      <alignment wrapText="1"/>
    </xf>
    <xf numFmtId="169" fontId="41" fillId="0" borderId="0">
      <alignment/>
      <protection/>
    </xf>
    <xf numFmtId="170" fontId="42" fillId="0" borderId="0" applyProtection="0">
      <alignment/>
    </xf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0" fontId="47" fillId="0" borderId="0" applyNumberFormat="0" applyFill="0" applyBorder="0">
      <alignment/>
      <protection locked="0"/>
    </xf>
    <xf numFmtId="0" fontId="44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>
      <alignment/>
      <protection/>
    </xf>
    <xf numFmtId="0" fontId="48" fillId="0" borderId="0">
      <alignment/>
      <protection locked="0"/>
    </xf>
    <xf numFmtId="0" fontId="48" fillId="0" borderId="0">
      <alignment/>
      <protection locked="0"/>
    </xf>
    <xf numFmtId="174" fontId="48" fillId="0" borderId="0">
      <alignment/>
      <protection locked="0"/>
    </xf>
    <xf numFmtId="0" fontId="48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8" fillId="0" borderId="0">
      <alignment/>
      <protection locked="0"/>
    </xf>
    <xf numFmtId="0" fontId="48" fillId="0" borderId="3">
      <alignment/>
      <protection locked="0"/>
    </xf>
    <xf numFmtId="0" fontId="45" fillId="0" borderId="0">
      <alignment/>
      <protection/>
    </xf>
    <xf numFmtId="0" fontId="48" fillId="0" borderId="0">
      <alignment/>
      <protection locked="0"/>
    </xf>
    <xf numFmtId="0" fontId="46" fillId="0" borderId="0">
      <alignment/>
      <protection locked="0"/>
    </xf>
    <xf numFmtId="0" fontId="48" fillId="0" borderId="0">
      <alignment/>
      <protection locked="0"/>
    </xf>
    <xf numFmtId="0" fontId="46" fillId="0" borderId="0">
      <alignment/>
      <protection locked="0"/>
    </xf>
    <xf numFmtId="0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8" fillId="0" borderId="0">
      <alignment/>
      <protection locked="0"/>
    </xf>
    <xf numFmtId="0" fontId="48" fillId="0" borderId="0">
      <alignment/>
      <protection locked="0"/>
    </xf>
    <xf numFmtId="5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>
      <alignment vertical="center"/>
      <protection/>
    </xf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3" borderId="0" applyNumberFormat="0" applyBorder="0" applyAlignment="0" applyProtection="0"/>
    <xf numFmtId="0" fontId="53" fillId="16" borderId="0" applyNumberFormat="0" applyBorder="0" applyAlignment="0" applyProtection="0"/>
    <xf numFmtId="0" fontId="54" fillId="0" borderId="4" applyNumberFormat="0" applyFill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56" fillId="5" borderId="0" applyNumberFormat="0" applyBorder="0" applyAlignment="0" applyProtection="0"/>
    <xf numFmtId="0" fontId="57" fillId="17" borderId="5" applyNumberForma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11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19" borderId="9" applyNumberFormat="0" applyFont="0" applyAlignment="0" applyProtection="0"/>
    <xf numFmtId="0" fontId="63" fillId="0" borderId="10" applyNumberFormat="0" applyFill="0" applyAlignment="0" applyProtection="0"/>
    <xf numFmtId="0" fontId="64" fillId="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9" borderId="11" applyNumberFormat="0" applyAlignment="0" applyProtection="0"/>
    <xf numFmtId="0" fontId="67" fillId="20" borderId="11" applyNumberFormat="0" applyAlignment="0" applyProtection="0"/>
    <xf numFmtId="0" fontId="68" fillId="20" borderId="12" applyNumberFormat="0" applyAlignment="0" applyProtection="0"/>
    <xf numFmtId="0" fontId="69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3" borderId="0" applyNumberFormat="0" applyBorder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43" fillId="0" borderId="0">
      <alignment/>
      <protection/>
    </xf>
    <xf numFmtId="0" fontId="11" fillId="0" borderId="0">
      <alignment/>
      <protection/>
    </xf>
    <xf numFmtId="9" fontId="2" fillId="0" borderId="0" applyFont="0" applyFill="0" applyBorder="0" applyAlignment="0" applyProtection="0"/>
    <xf numFmtId="0" fontId="48" fillId="0" borderId="3">
      <alignment/>
      <protection locked="0"/>
    </xf>
    <xf numFmtId="0" fontId="2" fillId="0" borderId="0">
      <alignment/>
      <protection/>
    </xf>
    <xf numFmtId="0" fontId="11" fillId="0" borderId="0">
      <alignment/>
      <protection/>
    </xf>
    <xf numFmtId="0" fontId="70" fillId="0" borderId="0" applyNumberFormat="0" applyFill="0" applyBorder="0">
      <alignment/>
      <protection locked="0"/>
    </xf>
    <xf numFmtId="0" fontId="0" fillId="0" borderId="0">
      <alignment/>
      <protection/>
    </xf>
    <xf numFmtId="0" fontId="48" fillId="0" borderId="3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0" applyNumberFormat="0" applyBorder="0" applyAlignment="0" applyProtection="0"/>
    <xf numFmtId="0" fontId="80" fillId="28" borderId="16" applyNumberFormat="0" applyAlignment="0" applyProtection="0"/>
    <xf numFmtId="0" fontId="81" fillId="29" borderId="17" applyNumberFormat="0" applyAlignment="0" applyProtection="0"/>
    <xf numFmtId="0" fontId="82" fillId="29" borderId="16" applyNumberFormat="0" applyAlignment="0" applyProtection="0"/>
    <xf numFmtId="0" fontId="83" fillId="0" borderId="18" applyNumberFormat="0" applyFill="0" applyAlignment="0" applyProtection="0"/>
    <xf numFmtId="0" fontId="84" fillId="30" borderId="19" applyNumberFormat="0" applyAlignment="0" applyProtection="0"/>
    <xf numFmtId="0" fontId="5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8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86" fillId="54" borderId="0" applyNumberFormat="0" applyBorder="0" applyAlignment="0" applyProtection="0"/>
    <xf numFmtId="0" fontId="2" fillId="0" borderId="0">
      <alignment/>
      <protection/>
    </xf>
    <xf numFmtId="0" fontId="2" fillId="55" borderId="2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63">
    <xf numFmtId="0" fontId="0" fillId="0" borderId="0" xfId="0"/>
    <xf numFmtId="0" fontId="4" fillId="0" borderId="22" xfId="0" applyFont="1" applyFill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3" fontId="4" fillId="0" borderId="23" xfId="0" applyNumberFormat="1" applyFont="1" applyFill="1" applyBorder="1"/>
    <xf numFmtId="3" fontId="4" fillId="0" borderId="24" xfId="0" applyNumberFormat="1" applyFont="1" applyFill="1" applyBorder="1"/>
    <xf numFmtId="3" fontId="4" fillId="0" borderId="25" xfId="0" applyNumberFormat="1" applyFont="1" applyFill="1" applyBorder="1"/>
    <xf numFmtId="3" fontId="4" fillId="0" borderId="26" xfId="0" applyNumberFormat="1" applyFont="1" applyFill="1" applyBorder="1"/>
    <xf numFmtId="3" fontId="4" fillId="0" borderId="27" xfId="0" applyNumberFormat="1" applyFont="1" applyFill="1" applyBorder="1"/>
    <xf numFmtId="0" fontId="4" fillId="0" borderId="0" xfId="0" applyFont="1"/>
    <xf numFmtId="0" fontId="5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" fontId="4" fillId="0" borderId="29" xfId="0" applyNumberFormat="1" applyFont="1" applyFill="1" applyBorder="1"/>
    <xf numFmtId="0" fontId="5" fillId="0" borderId="30" xfId="0" applyFont="1" applyFill="1" applyBorder="1"/>
    <xf numFmtId="0" fontId="4" fillId="0" borderId="31" xfId="0" applyFont="1" applyFill="1" applyBorder="1"/>
    <xf numFmtId="0" fontId="5" fillId="0" borderId="32" xfId="0" applyFont="1" applyFill="1" applyBorder="1" applyAlignment="1">
      <alignment horizontal="center"/>
    </xf>
    <xf numFmtId="0" fontId="10" fillId="0" borderId="0" xfId="0" applyFont="1"/>
    <xf numFmtId="0" fontId="10" fillId="0" borderId="33" xfId="0" applyFont="1" applyBorder="1"/>
    <xf numFmtId="166" fontId="4" fillId="0" borderId="26" xfId="0" applyNumberFormat="1" applyFont="1" applyFill="1" applyBorder="1"/>
    <xf numFmtId="0" fontId="11" fillId="0" borderId="0" xfId="0" applyFont="1"/>
    <xf numFmtId="3" fontId="4" fillId="0" borderId="34" xfId="0" applyNumberFormat="1" applyFont="1" applyFill="1" applyBorder="1"/>
    <xf numFmtId="3" fontId="4" fillId="0" borderId="35" xfId="0" applyNumberFormat="1" applyFont="1" applyFill="1" applyBorder="1"/>
    <xf numFmtId="0" fontId="4" fillId="0" borderId="0" xfId="0" applyFont="1" applyFill="1" applyAlignment="1">
      <alignment/>
    </xf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/>
    <xf numFmtId="0" fontId="5" fillId="0" borderId="28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3" fontId="5" fillId="0" borderId="37" xfId="0" applyNumberFormat="1" applyFont="1" applyFill="1" applyBorder="1"/>
    <xf numFmtId="0" fontId="4" fillId="0" borderId="35" xfId="0" applyFont="1" applyFill="1" applyBorder="1" applyAlignment="1">
      <alignment horizontal="center"/>
    </xf>
    <xf numFmtId="0" fontId="5" fillId="0" borderId="38" xfId="0" applyFont="1" applyFill="1" applyBorder="1"/>
    <xf numFmtId="0" fontId="6" fillId="0" borderId="0" xfId="0" applyFont="1" applyFill="1" applyBorder="1"/>
    <xf numFmtId="0" fontId="10" fillId="0" borderId="0" xfId="0" applyFont="1" applyBorder="1"/>
    <xf numFmtId="0" fontId="12" fillId="0" borderId="0" xfId="0" applyFont="1" applyFill="1"/>
    <xf numFmtId="3" fontId="4" fillId="0" borderId="39" xfId="0" applyNumberFormat="1" applyFont="1" applyFill="1" applyBorder="1"/>
    <xf numFmtId="0" fontId="10" fillId="0" borderId="0" xfId="0" applyFont="1" applyFill="1"/>
    <xf numFmtId="0" fontId="4" fillId="0" borderId="40" xfId="0" applyFont="1" applyFill="1" applyBorder="1"/>
    <xf numFmtId="166" fontId="4" fillId="0" borderId="41" xfId="0" applyNumberFormat="1" applyFont="1" applyFill="1" applyBorder="1"/>
    <xf numFmtId="3" fontId="4" fillId="0" borderId="42" xfId="0" applyNumberFormat="1" applyFont="1" applyFill="1" applyBorder="1"/>
    <xf numFmtId="167" fontId="4" fillId="0" borderId="43" xfId="0" applyNumberFormat="1" applyFont="1" applyFill="1" applyBorder="1"/>
    <xf numFmtId="0" fontId="9" fillId="0" borderId="0" xfId="0" applyFont="1" applyFill="1"/>
    <xf numFmtId="0" fontId="14" fillId="0" borderId="0" xfId="0" applyFont="1"/>
    <xf numFmtId="166" fontId="5" fillId="0" borderId="44" xfId="0" applyNumberFormat="1" applyFont="1" applyFill="1" applyBorder="1"/>
    <xf numFmtId="3" fontId="5" fillId="0" borderId="44" xfId="0" applyNumberFormat="1" applyFont="1" applyFill="1" applyBorder="1"/>
    <xf numFmtId="0" fontId="15" fillId="0" borderId="0" xfId="0" applyFont="1" applyBorder="1"/>
    <xf numFmtId="0" fontId="4" fillId="0" borderId="27" xfId="0" applyFont="1" applyFill="1" applyBorder="1"/>
    <xf numFmtId="3" fontId="4" fillId="0" borderId="45" xfId="0" applyNumberFormat="1" applyFont="1" applyFill="1" applyBorder="1"/>
    <xf numFmtId="3" fontId="4" fillId="0" borderId="46" xfId="0" applyNumberFormat="1" applyFont="1" applyFill="1" applyBorder="1"/>
    <xf numFmtId="3" fontId="4" fillId="0" borderId="47" xfId="0" applyNumberFormat="1" applyFont="1" applyFill="1" applyBorder="1"/>
    <xf numFmtId="3" fontId="5" fillId="0" borderId="48" xfId="0" applyNumberFormat="1" applyFont="1" applyFill="1" applyBorder="1"/>
    <xf numFmtId="166" fontId="5" fillId="0" borderId="49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166" fontId="5" fillId="0" borderId="32" xfId="0" applyNumberFormat="1" applyFont="1" applyFill="1" applyBorder="1"/>
    <xf numFmtId="0" fontId="5" fillId="0" borderId="52" xfId="0" applyFont="1" applyFill="1" applyBorder="1"/>
    <xf numFmtId="0" fontId="4" fillId="0" borderId="53" xfId="0" applyFont="1" applyFill="1" applyBorder="1" applyAlignment="1">
      <alignment horizontal="center"/>
    </xf>
    <xf numFmtId="0" fontId="5" fillId="0" borderId="54" xfId="0" applyFont="1" applyFill="1" applyBorder="1"/>
    <xf numFmtId="0" fontId="5" fillId="0" borderId="55" xfId="0" applyFont="1" applyFill="1" applyBorder="1"/>
    <xf numFmtId="166" fontId="4" fillId="20" borderId="23" xfId="0" applyNumberFormat="1" applyFont="1" applyFill="1" applyBorder="1"/>
    <xf numFmtId="0" fontId="5" fillId="0" borderId="56" xfId="0" applyFont="1" applyFill="1" applyBorder="1"/>
    <xf numFmtId="0" fontId="5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5" fillId="0" borderId="31" xfId="0" applyFont="1" applyFill="1" applyBorder="1"/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left"/>
    </xf>
    <xf numFmtId="166" fontId="4" fillId="20" borderId="26" xfId="0" applyNumberFormat="1" applyFont="1" applyFill="1" applyBorder="1"/>
    <xf numFmtId="0" fontId="9" fillId="0" borderId="51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4" fillId="0" borderId="52" xfId="0" applyFont="1" applyFill="1" applyBorder="1"/>
    <xf numFmtId="3" fontId="4" fillId="0" borderId="34" xfId="0" applyNumberFormat="1" applyFont="1" applyFill="1" applyBorder="1"/>
    <xf numFmtId="3" fontId="4" fillId="0" borderId="23" xfId="0" applyNumberFormat="1" applyFont="1" applyFill="1" applyBorder="1"/>
    <xf numFmtId="0" fontId="4" fillId="0" borderId="0" xfId="0" applyFont="1" applyFill="1" applyBorder="1"/>
    <xf numFmtId="3" fontId="4" fillId="0" borderId="46" xfId="0" applyNumberFormat="1" applyFont="1" applyFill="1" applyBorder="1"/>
    <xf numFmtId="166" fontId="4" fillId="20" borderId="43" xfId="0" applyNumberFormat="1" applyFont="1" applyFill="1" applyBorder="1"/>
    <xf numFmtId="0" fontId="4" fillId="0" borderId="63" xfId="0" applyFont="1" applyFill="1" applyBorder="1"/>
    <xf numFmtId="0" fontId="4" fillId="0" borderId="64" xfId="0" applyFont="1" applyFill="1" applyBorder="1"/>
    <xf numFmtId="0" fontId="4" fillId="0" borderId="43" xfId="0" applyFont="1" applyFill="1" applyBorder="1"/>
    <xf numFmtId="3" fontId="4" fillId="0" borderId="43" xfId="0" applyNumberFormat="1" applyFont="1" applyFill="1" applyBorder="1"/>
    <xf numFmtId="0" fontId="8" fillId="0" borderId="65" xfId="0" applyFont="1" applyFill="1" applyBorder="1"/>
    <xf numFmtId="0" fontId="8" fillId="0" borderId="66" xfId="0" applyFont="1" applyFill="1" applyBorder="1"/>
    <xf numFmtId="0" fontId="4" fillId="0" borderId="60" xfId="0" applyFont="1" applyFill="1" applyBorder="1"/>
    <xf numFmtId="0" fontId="4" fillId="0" borderId="61" xfId="0" applyFont="1" applyFill="1" applyBorder="1"/>
    <xf numFmtId="0" fontId="4" fillId="0" borderId="67" xfId="0" applyFont="1" applyFill="1" applyBorder="1"/>
    <xf numFmtId="0" fontId="5" fillId="0" borderId="68" xfId="0" applyFont="1" applyFill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3" fontId="18" fillId="0" borderId="0" xfId="0" applyNumberFormat="1" applyFont="1"/>
    <xf numFmtId="0" fontId="18" fillId="0" borderId="0" xfId="0" applyFont="1" applyFill="1"/>
    <xf numFmtId="0" fontId="9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3" fontId="4" fillId="0" borderId="0" xfId="0" applyNumberFormat="1" applyFont="1" applyFill="1" applyBorder="1"/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/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/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/>
    <xf numFmtId="0" fontId="5" fillId="0" borderId="71" xfId="0" applyFont="1" applyFill="1" applyBorder="1"/>
    <xf numFmtId="0" fontId="3" fillId="0" borderId="0" xfId="0" applyFont="1"/>
    <xf numFmtId="0" fontId="10" fillId="0" borderId="45" xfId="0" applyFont="1" applyBorder="1"/>
    <xf numFmtId="0" fontId="19" fillId="0" borderId="0" xfId="0" applyFont="1"/>
    <xf numFmtId="0" fontId="20" fillId="0" borderId="0" xfId="0" applyFont="1" applyBorder="1"/>
    <xf numFmtId="0" fontId="14" fillId="0" borderId="0" xfId="0" applyFont="1" applyFill="1" applyBorder="1"/>
    <xf numFmtId="0" fontId="14" fillId="0" borderId="0" xfId="0" applyFont="1" applyBorder="1"/>
    <xf numFmtId="0" fontId="5" fillId="0" borderId="7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4" fillId="0" borderId="59" xfId="0" applyFont="1" applyBorder="1"/>
    <xf numFmtId="3" fontId="4" fillId="0" borderId="73" xfId="0" applyNumberFormat="1" applyFont="1" applyFill="1" applyBorder="1"/>
    <xf numFmtId="3" fontId="4" fillId="0" borderId="74" xfId="21" applyNumberFormat="1" applyFont="1" applyBorder="1" applyAlignment="1">
      <alignment horizontal="right"/>
      <protection/>
    </xf>
    <xf numFmtId="0" fontId="4" fillId="0" borderId="60" xfId="0" applyFont="1" applyBorder="1"/>
    <xf numFmtId="0" fontId="4" fillId="0" borderId="61" xfId="0" applyFont="1" applyBorder="1"/>
    <xf numFmtId="0" fontId="4" fillId="0" borderId="61" xfId="0" applyFont="1" applyBorder="1"/>
    <xf numFmtId="3" fontId="4" fillId="0" borderId="61" xfId="0" applyNumberFormat="1" applyFont="1" applyBorder="1"/>
    <xf numFmtId="0" fontId="5" fillId="0" borderId="52" xfId="0" applyFont="1" applyBorder="1"/>
    <xf numFmtId="3" fontId="5" fillId="0" borderId="52" xfId="0" applyNumberFormat="1" applyFont="1" applyFill="1" applyBorder="1"/>
    <xf numFmtId="0" fontId="5" fillId="0" borderId="52" xfId="0" applyFont="1" applyBorder="1"/>
    <xf numFmtId="0" fontId="6" fillId="0" borderId="75" xfId="0" applyFont="1" applyBorder="1"/>
    <xf numFmtId="0" fontId="7" fillId="0" borderId="75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5" fillId="0" borderId="76" xfId="0" applyFont="1" applyFill="1" applyBorder="1" applyAlignment="1">
      <alignment horizontal="center"/>
    </xf>
    <xf numFmtId="3" fontId="4" fillId="0" borderId="77" xfId="0" applyNumberFormat="1" applyFont="1" applyFill="1" applyBorder="1"/>
    <xf numFmtId="0" fontId="21" fillId="0" borderId="0" xfId="0" applyFont="1" applyBorder="1"/>
    <xf numFmtId="0" fontId="7" fillId="0" borderId="0" xfId="0" applyFont="1" applyBorder="1"/>
    <xf numFmtId="0" fontId="14" fillId="6" borderId="0" xfId="0" applyFont="1" applyFill="1" applyBorder="1"/>
    <xf numFmtId="0" fontId="4" fillId="0" borderId="78" xfId="0" applyFont="1" applyFill="1" applyBorder="1"/>
    <xf numFmtId="0" fontId="4" fillId="0" borderId="78" xfId="0" applyFont="1" applyFill="1" applyBorder="1" applyAlignment="1">
      <alignment horizontal="center"/>
    </xf>
    <xf numFmtId="0" fontId="4" fillId="0" borderId="47" xfId="0" applyFont="1" applyFill="1" applyBorder="1"/>
    <xf numFmtId="0" fontId="4" fillId="0" borderId="27" xfId="0" applyFont="1" applyFill="1" applyBorder="1" applyAlignment="1">
      <alignment horizontal="center"/>
    </xf>
    <xf numFmtId="0" fontId="4" fillId="0" borderId="79" xfId="0" applyFont="1" applyFill="1" applyBorder="1"/>
    <xf numFmtId="0" fontId="5" fillId="0" borderId="48" xfId="0" applyFont="1" applyFill="1" applyBorder="1"/>
    <xf numFmtId="0" fontId="5" fillId="0" borderId="40" xfId="0" applyFont="1" applyFill="1" applyBorder="1"/>
    <xf numFmtId="0" fontId="5" fillId="0" borderId="79" xfId="0" applyFont="1" applyFill="1" applyBorder="1"/>
    <xf numFmtId="0" fontId="21" fillId="0" borderId="0" xfId="0" applyFont="1" applyFill="1" applyBorder="1"/>
    <xf numFmtId="0" fontId="7" fillId="0" borderId="0" xfId="0" applyFont="1" applyFill="1" applyBorder="1"/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30" xfId="0" applyFont="1" applyBorder="1"/>
    <xf numFmtId="0" fontId="4" fillId="0" borderId="29" xfId="0" applyFont="1" applyBorder="1" applyAlignment="1">
      <alignment horizontal="center"/>
    </xf>
    <xf numFmtId="16" fontId="14" fillId="6" borderId="0" xfId="0" applyNumberFormat="1" applyFont="1" applyFill="1" applyBorder="1"/>
    <xf numFmtId="0" fontId="4" fillId="0" borderId="47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5" fillId="0" borderId="0" xfId="0" applyFont="1"/>
    <xf numFmtId="0" fontId="9" fillId="0" borderId="0" xfId="0" applyFont="1"/>
    <xf numFmtId="0" fontId="9" fillId="0" borderId="0" xfId="0" applyFont="1" applyFill="1"/>
    <xf numFmtId="0" fontId="12" fillId="0" borderId="0" xfId="0" applyFont="1" applyFill="1"/>
    <xf numFmtId="0" fontId="22" fillId="0" borderId="32" xfId="0" applyFont="1" applyBorder="1" applyAlignment="1">
      <alignment horizontal="center"/>
    </xf>
    <xf numFmtId="3" fontId="22" fillId="0" borderId="80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0" fontId="22" fillId="0" borderId="81" xfId="0" applyFont="1" applyBorder="1"/>
    <xf numFmtId="0" fontId="22" fillId="0" borderId="50" xfId="0" applyFont="1" applyBorder="1"/>
    <xf numFmtId="0" fontId="22" fillId="0" borderId="72" xfId="0" applyFont="1" applyBorder="1"/>
    <xf numFmtId="0" fontId="22" fillId="0" borderId="82" xfId="0" applyFont="1" applyBorder="1"/>
    <xf numFmtId="0" fontId="5" fillId="0" borderId="83" xfId="0" applyFont="1" applyFill="1" applyBorder="1"/>
    <xf numFmtId="3" fontId="22" fillId="0" borderId="84" xfId="0" applyNumberFormat="1" applyFont="1" applyBorder="1" applyAlignment="1">
      <alignment horizontal="center"/>
    </xf>
    <xf numFmtId="0" fontId="22" fillId="0" borderId="48" xfId="0" applyFont="1" applyBorder="1"/>
    <xf numFmtId="3" fontId="9" fillId="0" borderId="85" xfId="0" applyNumberFormat="1" applyFont="1" applyBorder="1"/>
    <xf numFmtId="3" fontId="9" fillId="0" borderId="86" xfId="0" applyNumberFormat="1" applyFont="1" applyBorder="1"/>
    <xf numFmtId="0" fontId="22" fillId="0" borderId="87" xfId="0" applyFont="1" applyBorder="1"/>
    <xf numFmtId="3" fontId="9" fillId="0" borderId="87" xfId="0" applyNumberFormat="1" applyFont="1" applyBorder="1"/>
    <xf numFmtId="3" fontId="9" fillId="0" borderId="88" xfId="0" applyNumberFormat="1" applyFont="1" applyBorder="1"/>
    <xf numFmtId="3" fontId="9" fillId="0" borderId="89" xfId="0" applyNumberFormat="1" applyFont="1" applyBorder="1"/>
    <xf numFmtId="3" fontId="8" fillId="0" borderId="90" xfId="0" applyNumberFormat="1" applyFont="1" applyBorder="1"/>
    <xf numFmtId="3" fontId="8" fillId="0" borderId="33" xfId="0" applyNumberFormat="1" applyFont="1" applyBorder="1"/>
    <xf numFmtId="3" fontId="8" fillId="0" borderId="91" xfId="0" applyNumberFormat="1" applyFont="1" applyBorder="1"/>
    <xf numFmtId="3" fontId="8" fillId="0" borderId="92" xfId="0" applyNumberFormat="1" applyFont="1" applyBorder="1"/>
    <xf numFmtId="3" fontId="8" fillId="0" borderId="93" xfId="0" applyNumberFormat="1" applyFont="1" applyBorder="1"/>
    <xf numFmtId="3" fontId="8" fillId="0" borderId="94" xfId="0" applyNumberFormat="1" applyFont="1" applyBorder="1"/>
    <xf numFmtId="3" fontId="8" fillId="0" borderId="48" xfId="0" applyNumberFormat="1" applyFont="1" applyFill="1" applyBorder="1"/>
    <xf numFmtId="3" fontId="8" fillId="0" borderId="85" xfId="0" applyNumberFormat="1" applyFont="1" applyBorder="1"/>
    <xf numFmtId="3" fontId="8" fillId="0" borderId="86" xfId="0" applyNumberFormat="1" applyFont="1" applyBorder="1"/>
    <xf numFmtId="0" fontId="22" fillId="0" borderId="83" xfId="0" applyFont="1" applyBorder="1"/>
    <xf numFmtId="3" fontId="9" fillId="0" borderId="48" xfId="0" applyNumberFormat="1" applyFont="1" applyBorder="1"/>
    <xf numFmtId="3" fontId="8" fillId="0" borderId="95" xfId="0" applyNumberFormat="1" applyFont="1" applyBorder="1"/>
    <xf numFmtId="3" fontId="8" fillId="0" borderId="88" xfId="0" applyNumberFormat="1" applyFont="1" applyBorder="1"/>
    <xf numFmtId="3" fontId="8" fillId="0" borderId="90" xfId="0" applyNumberFormat="1" applyFont="1" applyFill="1" applyBorder="1"/>
    <xf numFmtId="3" fontId="9" fillId="0" borderId="92" xfId="0" applyNumberFormat="1" applyFont="1" applyBorder="1"/>
    <xf numFmtId="3" fontId="9" fillId="0" borderId="93" xfId="0" applyNumberFormat="1" applyFont="1" applyBorder="1"/>
    <xf numFmtId="3" fontId="9" fillId="0" borderId="44" xfId="21" applyNumberFormat="1" applyFont="1" applyBorder="1" applyAlignment="1">
      <alignment horizontal="right"/>
      <protection/>
    </xf>
    <xf numFmtId="3" fontId="9" fillId="0" borderId="96" xfId="21" applyNumberFormat="1" applyFont="1" applyBorder="1" applyAlignment="1">
      <alignment horizontal="right"/>
      <protection/>
    </xf>
    <xf numFmtId="3" fontId="9" fillId="0" borderId="44" xfId="0" applyNumberFormat="1" applyFont="1" applyBorder="1"/>
    <xf numFmtId="3" fontId="9" fillId="0" borderId="44" xfId="0" applyNumberFormat="1" applyFont="1" applyBorder="1"/>
    <xf numFmtId="3" fontId="9" fillId="0" borderId="85" xfId="0" applyNumberFormat="1" applyFont="1" applyBorder="1"/>
    <xf numFmtId="3" fontId="9" fillId="0" borderId="86" xfId="0" applyNumberFormat="1" applyFont="1" applyBorder="1"/>
    <xf numFmtId="3" fontId="8" fillId="0" borderId="87" xfId="0" applyNumberFormat="1" applyFont="1" applyBorder="1"/>
    <xf numFmtId="3" fontId="9" fillId="0" borderId="32" xfId="0" applyNumberFormat="1" applyFont="1" applyBorder="1"/>
    <xf numFmtId="3" fontId="9" fillId="0" borderId="80" xfId="0" applyNumberFormat="1" applyFont="1" applyBorder="1"/>
    <xf numFmtId="0" fontId="16" fillId="0" borderId="97" xfId="0" applyFont="1" applyFill="1" applyBorder="1" applyAlignment="1">
      <alignment horizontal="center"/>
    </xf>
    <xf numFmtId="0" fontId="22" fillId="0" borderId="98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3" fontId="22" fillId="0" borderId="99" xfId="0" applyNumberFormat="1" applyFont="1" applyBorder="1" applyAlignment="1">
      <alignment horizontal="center"/>
    </xf>
    <xf numFmtId="0" fontId="22" fillId="0" borderId="100" xfId="0" applyFont="1" applyBorder="1"/>
    <xf numFmtId="3" fontId="9" fillId="0" borderId="101" xfId="0" applyNumberFormat="1" applyFont="1" applyFill="1" applyBorder="1"/>
    <xf numFmtId="3" fontId="9" fillId="0" borderId="102" xfId="0" applyNumberFormat="1" applyFont="1" applyBorder="1"/>
    <xf numFmtId="3" fontId="9" fillId="0" borderId="102" xfId="0" applyNumberFormat="1" applyFont="1" applyFill="1" applyBorder="1"/>
    <xf numFmtId="3" fontId="9" fillId="0" borderId="103" xfId="0" applyNumberFormat="1" applyFont="1" applyFill="1" applyBorder="1"/>
    <xf numFmtId="3" fontId="9" fillId="0" borderId="95" xfId="0" applyNumberFormat="1" applyFont="1" applyBorder="1"/>
    <xf numFmtId="3" fontId="9" fillId="0" borderId="89" xfId="0" applyNumberFormat="1" applyFont="1" applyFill="1" applyBorder="1"/>
    <xf numFmtId="3" fontId="8" fillId="0" borderId="86" xfId="0" applyNumberFormat="1" applyFont="1" applyFill="1" applyBorder="1"/>
    <xf numFmtId="3" fontId="8" fillId="0" borderId="104" xfId="0" applyNumberFormat="1" applyFont="1" applyBorder="1"/>
    <xf numFmtId="3" fontId="8" fillId="0" borderId="80" xfId="0" applyNumberFormat="1" applyFont="1" applyBorder="1"/>
    <xf numFmtId="3" fontId="8" fillId="0" borderId="85" xfId="0" applyNumberFormat="1" applyFont="1" applyFill="1" applyBorder="1"/>
    <xf numFmtId="3" fontId="9" fillId="0" borderId="105" xfId="0" applyNumberFormat="1" applyFont="1" applyFill="1" applyBorder="1"/>
    <xf numFmtId="3" fontId="9" fillId="0" borderId="106" xfId="0" applyNumberFormat="1" applyFont="1" applyBorder="1"/>
    <xf numFmtId="3" fontId="9" fillId="0" borderId="44" xfId="0" applyNumberFormat="1" applyFont="1" applyFill="1" applyBorder="1"/>
    <xf numFmtId="3" fontId="9" fillId="0" borderId="91" xfId="0" applyNumberFormat="1" applyFont="1" applyFill="1" applyBorder="1"/>
    <xf numFmtId="167" fontId="8" fillId="0" borderId="93" xfId="0" applyNumberFormat="1" applyFont="1" applyBorder="1"/>
    <xf numFmtId="3" fontId="8" fillId="0" borderId="89" xfId="0" applyNumberFormat="1" applyFont="1" applyFill="1" applyBorder="1"/>
    <xf numFmtId="3" fontId="9" fillId="0" borderId="96" xfId="0" applyNumberFormat="1" applyFont="1" applyBorder="1"/>
    <xf numFmtId="3" fontId="9" fillId="0" borderId="86" xfId="0" applyNumberFormat="1" applyFont="1" applyFill="1" applyBorder="1"/>
    <xf numFmtId="3" fontId="23" fillId="0" borderId="48" xfId="0" applyNumberFormat="1" applyFont="1" applyBorder="1"/>
    <xf numFmtId="0" fontId="24" fillId="0" borderId="0" xfId="0" applyFont="1" applyFill="1"/>
    <xf numFmtId="0" fontId="24" fillId="0" borderId="0" xfId="0" applyFont="1"/>
    <xf numFmtId="0" fontId="15" fillId="0" borderId="0" xfId="0" applyFont="1" applyFill="1"/>
    <xf numFmtId="3" fontId="15" fillId="0" borderId="0" xfId="0" applyNumberFormat="1" applyFont="1" applyFill="1"/>
    <xf numFmtId="0" fontId="20" fillId="0" borderId="0" xfId="0" applyFont="1"/>
    <xf numFmtId="0" fontId="26" fillId="0" borderId="0" xfId="0" applyFont="1" applyFill="1"/>
    <xf numFmtId="0" fontId="27" fillId="0" borderId="3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07" xfId="0" applyFont="1" applyFill="1" applyBorder="1" applyAlignment="1">
      <alignment horizontal="center"/>
    </xf>
    <xf numFmtId="0" fontId="26" fillId="0" borderId="0" xfId="0" applyFont="1" applyFill="1" applyBorder="1"/>
    <xf numFmtId="0" fontId="27" fillId="0" borderId="108" xfId="0" applyFont="1" applyFill="1" applyBorder="1" applyAlignment="1">
      <alignment horizontal="center"/>
    </xf>
    <xf numFmtId="0" fontId="27" fillId="0" borderId="81" xfId="0" applyFont="1" applyFill="1" applyBorder="1"/>
    <xf numFmtId="0" fontId="27" fillId="0" borderId="28" xfId="0" applyFont="1" applyFill="1" applyBorder="1"/>
    <xf numFmtId="0" fontId="27" fillId="0" borderId="0" xfId="0" applyFont="1" applyFill="1" applyBorder="1"/>
    <xf numFmtId="0" fontId="27" fillId="0" borderId="89" xfId="0" applyFont="1" applyFill="1" applyBorder="1"/>
    <xf numFmtId="0" fontId="27" fillId="0" borderId="107" xfId="0" applyFont="1" applyFill="1" applyBorder="1"/>
    <xf numFmtId="0" fontId="27" fillId="0" borderId="109" xfId="0" applyFont="1" applyFill="1" applyBorder="1"/>
    <xf numFmtId="0" fontId="27" fillId="0" borderId="38" xfId="0" applyFont="1" applyFill="1" applyBorder="1"/>
    <xf numFmtId="166" fontId="26" fillId="20" borderId="43" xfId="0" applyNumberFormat="1" applyFont="1" applyFill="1" applyBorder="1"/>
    <xf numFmtId="166" fontId="26" fillId="20" borderId="27" xfId="0" applyNumberFormat="1" applyFont="1" applyFill="1" applyBorder="1"/>
    <xf numFmtId="166" fontId="26" fillId="20" borderId="26" xfId="0" applyNumberFormat="1" applyFont="1" applyFill="1" applyBorder="1"/>
    <xf numFmtId="3" fontId="26" fillId="20" borderId="27" xfId="0" applyNumberFormat="1" applyFont="1" applyFill="1" applyBorder="1"/>
    <xf numFmtId="3" fontId="26" fillId="20" borderId="26" xfId="0" applyNumberFormat="1" applyFont="1" applyFill="1" applyBorder="1"/>
    <xf numFmtId="3" fontId="26" fillId="20" borderId="24" xfId="0" applyNumberFormat="1" applyFont="1" applyFill="1" applyBorder="1"/>
    <xf numFmtId="3" fontId="26" fillId="20" borderId="25" xfId="0" applyNumberFormat="1" applyFont="1" applyFill="1" applyBorder="1"/>
    <xf numFmtId="166" fontId="26" fillId="20" borderId="53" xfId="0" applyNumberFormat="1" applyFont="1" applyFill="1" applyBorder="1"/>
    <xf numFmtId="166" fontId="26" fillId="20" borderId="110" xfId="0" applyNumberFormat="1" applyFont="1" applyFill="1" applyBorder="1"/>
    <xf numFmtId="3" fontId="26" fillId="20" borderId="111" xfId="0" applyNumberFormat="1" applyFont="1" applyFill="1" applyBorder="1"/>
    <xf numFmtId="3" fontId="26" fillId="20" borderId="110" xfId="0" applyNumberFormat="1" applyFont="1" applyFill="1" applyBorder="1"/>
    <xf numFmtId="166" fontId="26" fillId="20" borderId="111" xfId="0" applyNumberFormat="1" applyFont="1" applyFill="1" applyBorder="1"/>
    <xf numFmtId="166" fontId="26" fillId="20" borderId="112" xfId="0" applyNumberFormat="1" applyFont="1" applyFill="1" applyBorder="1"/>
    <xf numFmtId="3" fontId="26" fillId="0" borderId="0" xfId="0" applyNumberFormat="1" applyFont="1" applyFill="1" applyBorder="1"/>
    <xf numFmtId="0" fontId="26" fillId="0" borderId="0" xfId="0" applyFont="1" applyFill="1" applyBorder="1" applyAlignment="1">
      <alignment/>
    </xf>
    <xf numFmtId="0" fontId="28" fillId="20" borderId="51" xfId="0" applyFont="1" applyFill="1" applyBorder="1"/>
    <xf numFmtId="0" fontId="28" fillId="20" borderId="28" xfId="0" applyFont="1" applyFill="1" applyBorder="1"/>
    <xf numFmtId="0" fontId="28" fillId="20" borderId="42" xfId="0" applyFont="1" applyFill="1" applyBorder="1"/>
    <xf numFmtId="0" fontId="28" fillId="20" borderId="41" xfId="0" applyFont="1" applyFill="1" applyBorder="1"/>
    <xf numFmtId="3" fontId="28" fillId="20" borderId="41" xfId="0" applyNumberFormat="1" applyFont="1" applyFill="1" applyBorder="1"/>
    <xf numFmtId="3" fontId="28" fillId="20" borderId="42" xfId="0" applyNumberFormat="1" applyFont="1" applyFill="1" applyBorder="1"/>
    <xf numFmtId="166" fontId="28" fillId="20" borderId="113" xfId="0" applyNumberFormat="1" applyFont="1" applyFill="1" applyBorder="1"/>
    <xf numFmtId="166" fontId="28" fillId="20" borderId="41" xfId="0" applyNumberFormat="1" applyFont="1" applyFill="1" applyBorder="1"/>
    <xf numFmtId="0" fontId="28" fillId="20" borderId="113" xfId="0" applyFont="1" applyFill="1" applyBorder="1"/>
    <xf numFmtId="0" fontId="28" fillId="20" borderId="114" xfId="0" applyFont="1" applyFill="1" applyBorder="1"/>
    <xf numFmtId="0" fontId="28" fillId="20" borderId="65" xfId="0" applyFont="1" applyFill="1" applyBorder="1"/>
    <xf numFmtId="0" fontId="28" fillId="0" borderId="0" xfId="0" applyFont="1" applyFill="1"/>
    <xf numFmtId="0" fontId="28" fillId="0" borderId="0" xfId="0" applyFont="1" applyFill="1" applyBorder="1"/>
    <xf numFmtId="0" fontId="28" fillId="20" borderId="40" xfId="0" applyFont="1" applyFill="1" applyBorder="1"/>
    <xf numFmtId="0" fontId="28" fillId="20" borderId="108" xfId="0" applyFont="1" applyFill="1" applyBorder="1"/>
    <xf numFmtId="0" fontId="28" fillId="20" borderId="115" xfId="0" applyFont="1" applyFill="1" applyBorder="1"/>
    <xf numFmtId="3" fontId="28" fillId="20" borderId="108" xfId="0" applyNumberFormat="1" applyFont="1" applyFill="1" applyBorder="1"/>
    <xf numFmtId="3" fontId="28" fillId="20" borderId="115" xfId="0" applyNumberFormat="1" applyFont="1" applyFill="1" applyBorder="1"/>
    <xf numFmtId="166" fontId="28" fillId="20" borderId="116" xfId="0" applyNumberFormat="1" applyFont="1" applyFill="1" applyBorder="1"/>
    <xf numFmtId="166" fontId="28" fillId="20" borderId="108" xfId="0" applyNumberFormat="1" applyFont="1" applyFill="1" applyBorder="1"/>
    <xf numFmtId="0" fontId="28" fillId="20" borderId="116" xfId="0" applyFont="1" applyFill="1" applyBorder="1"/>
    <xf numFmtId="0" fontId="28" fillId="20" borderId="117" xfId="0" applyFont="1" applyFill="1" applyBorder="1"/>
    <xf numFmtId="0" fontId="28" fillId="20" borderId="66" xfId="0" applyFont="1" applyFill="1" applyBorder="1"/>
    <xf numFmtId="0" fontId="28" fillId="0" borderId="74" xfId="0" applyFont="1" applyFill="1" applyBorder="1"/>
    <xf numFmtId="0" fontId="28" fillId="0" borderId="88" xfId="0" applyFont="1" applyFill="1" applyBorder="1"/>
    <xf numFmtId="3" fontId="26" fillId="20" borderId="73" xfId="0" applyNumberFormat="1" applyFont="1" applyFill="1" applyBorder="1"/>
    <xf numFmtId="166" fontId="26" fillId="20" borderId="118" xfId="0" applyNumberFormat="1" applyFont="1" applyFill="1" applyBorder="1"/>
    <xf numFmtId="166" fontId="26" fillId="20" borderId="73" xfId="0" applyNumberFormat="1" applyFont="1" applyFill="1" applyBorder="1"/>
    <xf numFmtId="0" fontId="26" fillId="20" borderId="73" xfId="0" applyFont="1" applyFill="1" applyBorder="1"/>
    <xf numFmtId="3" fontId="26" fillId="20" borderId="47" xfId="0" applyNumberFormat="1" applyFont="1" applyFill="1" applyBorder="1"/>
    <xf numFmtId="0" fontId="28" fillId="0" borderId="33" xfId="0" applyFont="1" applyFill="1" applyBorder="1"/>
    <xf numFmtId="0" fontId="26" fillId="20" borderId="26" xfId="0" applyFont="1" applyFill="1" applyBorder="1"/>
    <xf numFmtId="3" fontId="26" fillId="20" borderId="77" xfId="0" applyNumberFormat="1" applyFont="1" applyFill="1" applyBorder="1"/>
    <xf numFmtId="0" fontId="26" fillId="20" borderId="53" xfId="0" applyFont="1" applyFill="1" applyBorder="1"/>
    <xf numFmtId="0" fontId="28" fillId="0" borderId="119" xfId="0" applyFont="1" applyFill="1" applyBorder="1"/>
    <xf numFmtId="0" fontId="28" fillId="0" borderId="120" xfId="0" applyFont="1" applyFill="1" applyBorder="1"/>
    <xf numFmtId="0" fontId="28" fillId="0" borderId="93" xfId="0" applyFont="1" applyFill="1" applyBorder="1"/>
    <xf numFmtId="0" fontId="26" fillId="20" borderId="110" xfId="0" applyFont="1" applyFill="1" applyBorder="1"/>
    <xf numFmtId="0" fontId="26" fillId="20" borderId="112" xfId="0" applyFont="1" applyFill="1" applyBorder="1"/>
    <xf numFmtId="3" fontId="26" fillId="20" borderId="121" xfId="0" applyNumberFormat="1" applyFont="1" applyFill="1" applyBorder="1"/>
    <xf numFmtId="0" fontId="28" fillId="0" borderId="62" xfId="0" applyFont="1" applyFill="1" applyBorder="1"/>
    <xf numFmtId="0" fontId="28" fillId="0" borderId="122" xfId="0" applyFont="1" applyFill="1" applyBorder="1"/>
    <xf numFmtId="0" fontId="26" fillId="0" borderId="75" xfId="0" applyFont="1" applyFill="1" applyBorder="1" applyAlignment="1">
      <alignment/>
    </xf>
    <xf numFmtId="3" fontId="26" fillId="0" borderId="75" xfId="0" applyNumberFormat="1" applyFont="1" applyFill="1" applyBorder="1"/>
    <xf numFmtId="166" fontId="27" fillId="0" borderId="123" xfId="0" applyNumberFormat="1" applyFont="1" applyFill="1" applyBorder="1"/>
    <xf numFmtId="3" fontId="27" fillId="0" borderId="124" xfId="0" applyNumberFormat="1" applyFont="1" applyFill="1" applyBorder="1" applyAlignment="1">
      <alignment/>
    </xf>
    <xf numFmtId="0" fontId="27" fillId="0" borderId="124" xfId="0" applyFont="1" applyFill="1" applyBorder="1" applyAlignment="1">
      <alignment/>
    </xf>
    <xf numFmtId="166" fontId="27" fillId="0" borderId="54" xfId="0" applyNumberFormat="1" applyFont="1" applyFill="1" applyBorder="1"/>
    <xf numFmtId="3" fontId="27" fillId="0" borderId="124" xfId="0" applyNumberFormat="1" applyFont="1" applyFill="1" applyBorder="1"/>
    <xf numFmtId="3" fontId="27" fillId="0" borderId="75" xfId="0" applyNumberFormat="1" applyFont="1" applyFill="1" applyBorder="1" applyAlignment="1">
      <alignment/>
    </xf>
    <xf numFmtId="166" fontId="27" fillId="0" borderId="124" xfId="0" applyNumberFormat="1" applyFont="1" applyFill="1" applyBorder="1"/>
    <xf numFmtId="166" fontId="27" fillId="0" borderId="57" xfId="0" applyNumberFormat="1" applyFont="1" applyFill="1" applyBorder="1"/>
    <xf numFmtId="166" fontId="27" fillId="0" borderId="125" xfId="0" applyNumberFormat="1" applyFont="1" applyFill="1" applyBorder="1"/>
    <xf numFmtId="3" fontId="27" fillId="0" borderId="75" xfId="0" applyNumberFormat="1" applyFont="1" applyFill="1" applyBorder="1"/>
    <xf numFmtId="3" fontId="26" fillId="0" borderId="75" xfId="0" applyNumberFormat="1" applyFont="1" applyFill="1" applyBorder="1" applyAlignment="1">
      <alignment/>
    </xf>
    <xf numFmtId="166" fontId="27" fillId="0" borderId="75" xfId="0" applyNumberFormat="1" applyFont="1" applyFill="1" applyBorder="1"/>
    <xf numFmtId="0" fontId="27" fillId="20" borderId="81" xfId="0" applyFont="1" applyFill="1" applyBorder="1" applyAlignment="1">
      <alignment horizontal="center"/>
    </xf>
    <xf numFmtId="0" fontId="27" fillId="20" borderId="38" xfId="0" applyFont="1" applyFill="1" applyBorder="1" applyAlignment="1">
      <alignment horizontal="center"/>
    </xf>
    <xf numFmtId="3" fontId="26" fillId="20" borderId="126" xfId="0" applyNumberFormat="1" applyFont="1" applyFill="1" applyBorder="1" applyAlignment="1">
      <alignment horizontal="right"/>
    </xf>
    <xf numFmtId="3" fontId="26" fillId="20" borderId="23" xfId="0" applyNumberFormat="1" applyFont="1" applyFill="1" applyBorder="1"/>
    <xf numFmtId="166" fontId="26" fillId="20" borderId="23" xfId="0" applyNumberFormat="1" applyFont="1" applyFill="1" applyBorder="1"/>
    <xf numFmtId="166" fontId="26" fillId="20" borderId="70" xfId="0" applyNumberFormat="1" applyFont="1" applyFill="1" applyBorder="1"/>
    <xf numFmtId="3" fontId="26" fillId="20" borderId="77" xfId="0" applyNumberFormat="1" applyFont="1" applyFill="1" applyBorder="1" applyAlignment="1">
      <alignment horizontal="right"/>
    </xf>
    <xf numFmtId="0" fontId="27" fillId="0" borderId="0" xfId="0" applyFont="1" applyFill="1"/>
    <xf numFmtId="3" fontId="27" fillId="20" borderId="127" xfId="0" applyNumberFormat="1" applyFont="1" applyFill="1" applyBorder="1"/>
    <xf numFmtId="3" fontId="27" fillId="20" borderId="128" xfId="0" applyNumberFormat="1" applyFont="1" applyFill="1" applyBorder="1"/>
    <xf numFmtId="3" fontId="27" fillId="20" borderId="97" xfId="0" applyNumberFormat="1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9" fillId="0" borderId="0" xfId="0" applyNumberFormat="1" applyFont="1" applyFill="1" applyBorder="1"/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/>
    <xf numFmtId="166" fontId="4" fillId="0" borderId="43" xfId="0" applyNumberFormat="1" applyFont="1" applyFill="1" applyBorder="1"/>
    <xf numFmtId="0" fontId="28" fillId="0" borderId="129" xfId="0" applyFont="1" applyFill="1" applyBorder="1"/>
    <xf numFmtId="0" fontId="28" fillId="0" borderId="130" xfId="0" applyFont="1" applyFill="1" applyBorder="1"/>
    <xf numFmtId="0" fontId="28" fillId="0" borderId="131" xfId="0" applyFont="1" applyFill="1" applyBorder="1"/>
    <xf numFmtId="0" fontId="28" fillId="0" borderId="68" xfId="0" applyFont="1" applyFill="1" applyBorder="1"/>
    <xf numFmtId="166" fontId="27" fillId="20" borderId="132" xfId="0" applyNumberFormat="1" applyFont="1" applyFill="1" applyBorder="1"/>
    <xf numFmtId="0" fontId="4" fillId="0" borderId="0" xfId="0" applyFont="1" applyFill="1"/>
    <xf numFmtId="0" fontId="31" fillId="0" borderId="0" xfId="0" applyFont="1"/>
    <xf numFmtId="0" fontId="32" fillId="0" borderId="0" xfId="0" applyFont="1" applyFill="1"/>
    <xf numFmtId="0" fontId="29" fillId="0" borderId="0" xfId="0" applyFont="1" applyFill="1"/>
    <xf numFmtId="0" fontId="33" fillId="0" borderId="0" xfId="0" applyFont="1" applyFill="1"/>
    <xf numFmtId="0" fontId="20" fillId="0" borderId="0" xfId="0" applyFont="1" applyFill="1"/>
    <xf numFmtId="0" fontId="31" fillId="0" borderId="0" xfId="0" applyFont="1" applyFill="1"/>
    <xf numFmtId="3" fontId="22" fillId="0" borderId="55" xfId="0" applyNumberFormat="1" applyFont="1" applyBorder="1" applyAlignment="1">
      <alignment horizontal="center"/>
    </xf>
    <xf numFmtId="3" fontId="22" fillId="0" borderId="133" xfId="0" applyNumberFormat="1" applyFont="1" applyBorder="1" applyAlignment="1">
      <alignment horizontal="center"/>
    </xf>
    <xf numFmtId="0" fontId="3" fillId="0" borderId="0" xfId="0" applyFont="1" applyFill="1"/>
    <xf numFmtId="0" fontId="30" fillId="0" borderId="0" xfId="0" applyFont="1"/>
    <xf numFmtId="0" fontId="28" fillId="0" borderId="0" xfId="0" applyFont="1"/>
    <xf numFmtId="0" fontId="4" fillId="0" borderId="0" xfId="0" applyFont="1"/>
    <xf numFmtId="0" fontId="11" fillId="0" borderId="0" xfId="0" applyFont="1"/>
    <xf numFmtId="0" fontId="34" fillId="0" borderId="0" xfId="0" applyFont="1" applyBorder="1"/>
    <xf numFmtId="3" fontId="34" fillId="0" borderId="0" xfId="0" applyNumberFormat="1" applyFont="1" applyBorder="1"/>
    <xf numFmtId="0" fontId="31" fillId="0" borderId="0" xfId="0" applyFont="1" applyBorder="1"/>
    <xf numFmtId="3" fontId="6" fillId="0" borderId="0" xfId="0" applyNumberFormat="1" applyFont="1" applyBorder="1"/>
    <xf numFmtId="3" fontId="4" fillId="0" borderId="134" xfId="0" applyNumberFormat="1" applyFont="1" applyFill="1" applyBorder="1"/>
    <xf numFmtId="3" fontId="4" fillId="0" borderId="25" xfId="0" applyNumberFormat="1" applyFont="1" applyFill="1" applyBorder="1"/>
    <xf numFmtId="166" fontId="26" fillId="20" borderId="24" xfId="0" applyNumberFormat="1" applyFont="1" applyFill="1" applyBorder="1"/>
    <xf numFmtId="166" fontId="26" fillId="20" borderId="25" xfId="0" applyNumberFormat="1" applyFont="1" applyFill="1" applyBorder="1"/>
    <xf numFmtId="166" fontId="26" fillId="20" borderId="47" xfId="0" applyNumberFormat="1" applyFont="1" applyFill="1" applyBorder="1"/>
    <xf numFmtId="3" fontId="27" fillId="0" borderId="41" xfId="0" applyNumberFormat="1" applyFont="1" applyFill="1" applyBorder="1" applyAlignment="1">
      <alignment/>
    </xf>
    <xf numFmtId="166" fontId="5" fillId="0" borderId="135" xfId="0" applyNumberFormat="1" applyFont="1" applyFill="1" applyBorder="1"/>
    <xf numFmtId="0" fontId="26" fillId="20" borderId="27" xfId="0" applyFont="1" applyFill="1" applyBorder="1"/>
    <xf numFmtId="0" fontId="26" fillId="20" borderId="121" xfId="0" applyFont="1" applyFill="1" applyBorder="1"/>
    <xf numFmtId="166" fontId="26" fillId="0" borderId="75" xfId="0" applyNumberFormat="1" applyFont="1" applyFill="1" applyBorder="1"/>
    <xf numFmtId="166" fontId="27" fillId="0" borderId="0" xfId="0" applyNumberFormat="1" applyFont="1" applyFill="1" applyBorder="1"/>
    <xf numFmtId="0" fontId="27" fillId="0" borderId="135" xfId="0" applyFont="1" applyFill="1" applyBorder="1"/>
    <xf numFmtId="0" fontId="27" fillId="0" borderId="28" xfId="0" applyFont="1" applyFill="1" applyBorder="1" applyAlignment="1">
      <alignment horizontal="center"/>
    </xf>
    <xf numFmtId="166" fontId="27" fillId="0" borderId="136" xfId="0" applyNumberFormat="1" applyFont="1" applyFill="1" applyBorder="1"/>
    <xf numFmtId="0" fontId="5" fillId="0" borderId="137" xfId="0" applyFont="1" applyFill="1" applyBorder="1" applyAlignment="1">
      <alignment horizontal="center"/>
    </xf>
    <xf numFmtId="3" fontId="4" fillId="0" borderId="138" xfId="0" applyNumberFormat="1" applyFont="1" applyFill="1" applyBorder="1"/>
    <xf numFmtId="3" fontId="12" fillId="0" borderId="57" xfId="0" applyNumberFormat="1" applyFont="1" applyBorder="1"/>
    <xf numFmtId="0" fontId="11" fillId="0" borderId="73" xfId="0" applyFont="1" applyBorder="1"/>
    <xf numFmtId="0" fontId="11" fillId="0" borderId="26" xfId="0" applyFont="1" applyBorder="1"/>
    <xf numFmtId="3" fontId="11" fillId="0" borderId="26" xfId="0" applyNumberFormat="1" applyFont="1" applyBorder="1"/>
    <xf numFmtId="0" fontId="12" fillId="0" borderId="124" xfId="0" applyFont="1" applyBorder="1"/>
    <xf numFmtId="0" fontId="12" fillId="0" borderId="135" xfId="0" applyFont="1" applyBorder="1"/>
    <xf numFmtId="0" fontId="14" fillId="0" borderId="0" xfId="22" applyFont="1" applyBorder="1">
      <alignment/>
      <protection/>
    </xf>
    <xf numFmtId="0" fontId="4" fillId="0" borderId="0" xfId="28" applyFont="1">
      <alignment/>
      <protection/>
    </xf>
    <xf numFmtId="0" fontId="26" fillId="0" borderId="0" xfId="28" applyFont="1">
      <alignment/>
      <protection/>
    </xf>
    <xf numFmtId="0" fontId="26" fillId="0" borderId="0" xfId="28" applyFont="1" applyFill="1">
      <alignment/>
      <protection/>
    </xf>
    <xf numFmtId="0" fontId="4" fillId="0" borderId="0" xfId="28" applyFont="1" applyBorder="1">
      <alignment/>
      <protection/>
    </xf>
    <xf numFmtId="167" fontId="4" fillId="0" borderId="0" xfId="28" applyNumberFormat="1" applyFont="1">
      <alignment/>
      <protection/>
    </xf>
    <xf numFmtId="3" fontId="4" fillId="0" borderId="0" xfId="28" applyNumberFormat="1" applyFont="1">
      <alignment/>
      <protection/>
    </xf>
    <xf numFmtId="0" fontId="26" fillId="0" borderId="0" xfId="28" applyFont="1" applyBorder="1">
      <alignment/>
      <protection/>
    </xf>
    <xf numFmtId="0" fontId="26" fillId="0" borderId="0" xfId="28" applyFont="1" applyFill="1" applyBorder="1">
      <alignment/>
      <protection/>
    </xf>
    <xf numFmtId="167" fontId="4" fillId="0" borderId="0" xfId="28" applyNumberFormat="1" applyFont="1" applyBorder="1">
      <alignment/>
      <protection/>
    </xf>
    <xf numFmtId="3" fontId="4" fillId="0" borderId="0" xfId="28" applyNumberFormat="1" applyFont="1" applyBorder="1">
      <alignment/>
      <protection/>
    </xf>
    <xf numFmtId="0" fontId="28" fillId="0" borderId="0" xfId="28" applyFont="1" applyFill="1" applyBorder="1">
      <alignment/>
      <protection/>
    </xf>
    <xf numFmtId="0" fontId="4" fillId="0" borderId="0" xfId="28" applyFont="1" applyFill="1" applyBorder="1">
      <alignment/>
      <protection/>
    </xf>
    <xf numFmtId="167" fontId="4" fillId="0" borderId="0" xfId="28" applyNumberFormat="1" applyFont="1" applyFill="1" applyBorder="1">
      <alignment/>
      <protection/>
    </xf>
    <xf numFmtId="3" fontId="4" fillId="0" borderId="0" xfId="28" applyNumberFormat="1" applyFont="1" applyFill="1" applyBorder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>
      <alignment/>
      <protection/>
    </xf>
    <xf numFmtId="0" fontId="8" fillId="0" borderId="0" xfId="28" applyFont="1" applyFill="1" applyBorder="1">
      <alignment/>
      <protection/>
    </xf>
    <xf numFmtId="167" fontId="8" fillId="0" borderId="0" xfId="28" applyNumberFormat="1" applyFont="1" applyFill="1" applyBorder="1">
      <alignment/>
      <protection/>
    </xf>
    <xf numFmtId="3" fontId="8" fillId="0" borderId="0" xfId="28" applyNumberFormat="1" applyFont="1" applyFill="1" applyBorder="1">
      <alignment/>
      <protection/>
    </xf>
    <xf numFmtId="0" fontId="9" fillId="0" borderId="0" xfId="28" applyFont="1" applyFill="1" applyBorder="1">
      <alignment/>
      <protection/>
    </xf>
    <xf numFmtId="0" fontId="9" fillId="0" borderId="0" xfId="28" applyFont="1">
      <alignment/>
      <protection/>
    </xf>
    <xf numFmtId="0" fontId="9" fillId="0" borderId="0" xfId="28" applyFont="1" applyBorder="1">
      <alignment/>
      <protection/>
    </xf>
    <xf numFmtId="0" fontId="29" fillId="0" borderId="0" xfId="28" applyFont="1" applyFill="1" applyBorder="1">
      <alignment/>
      <protection/>
    </xf>
    <xf numFmtId="167" fontId="9" fillId="0" borderId="0" xfId="28" applyNumberFormat="1" applyFont="1" applyFill="1" applyBorder="1">
      <alignment/>
      <protection/>
    </xf>
    <xf numFmtId="3" fontId="9" fillId="0" borderId="0" xfId="28" applyNumberFormat="1" applyFont="1" applyFill="1" applyBorder="1">
      <alignment/>
      <protection/>
    </xf>
    <xf numFmtId="0" fontId="14" fillId="0" borderId="0" xfId="28" applyFont="1" applyFill="1" applyBorder="1">
      <alignment/>
      <protection/>
    </xf>
    <xf numFmtId="167" fontId="14" fillId="0" borderId="0" xfId="28" applyNumberFormat="1" applyFont="1" applyFill="1" applyBorder="1">
      <alignment/>
      <protection/>
    </xf>
    <xf numFmtId="3" fontId="14" fillId="0" borderId="0" xfId="28" applyNumberFormat="1" applyFont="1" applyFill="1" applyBorder="1">
      <alignment/>
      <protection/>
    </xf>
    <xf numFmtId="0" fontId="36" fillId="0" borderId="0" xfId="28" applyFont="1" applyFill="1" applyBorder="1">
      <alignment/>
      <protection/>
    </xf>
    <xf numFmtId="0" fontId="7" fillId="0" borderId="0" xfId="28" applyFont="1" applyBorder="1">
      <alignment/>
      <protection/>
    </xf>
    <xf numFmtId="167" fontId="7" fillId="0" borderId="0" xfId="28" applyNumberFormat="1" applyFont="1" applyBorder="1">
      <alignment/>
      <protection/>
    </xf>
    <xf numFmtId="3" fontId="7" fillId="0" borderId="0" xfId="28" applyNumberFormat="1" applyFont="1" applyBorder="1">
      <alignment/>
      <protection/>
    </xf>
    <xf numFmtId="0" fontId="7" fillId="0" borderId="0" xfId="28" applyFont="1">
      <alignment/>
      <protection/>
    </xf>
    <xf numFmtId="0" fontId="21" fillId="0" borderId="0" xfId="28" applyFont="1" applyBorder="1">
      <alignment/>
      <protection/>
    </xf>
    <xf numFmtId="0" fontId="4" fillId="0" borderId="0" xfId="28" applyFont="1" applyFill="1">
      <alignment/>
      <protection/>
    </xf>
    <xf numFmtId="0" fontId="7" fillId="0" borderId="0" xfId="28" applyFont="1" applyFill="1" applyBorder="1">
      <alignment/>
      <protection/>
    </xf>
    <xf numFmtId="167" fontId="7" fillId="0" borderId="0" xfId="28" applyNumberFormat="1" applyFont="1" applyFill="1" applyBorder="1">
      <alignment/>
      <protection/>
    </xf>
    <xf numFmtId="3" fontId="7" fillId="0" borderId="0" xfId="28" applyNumberFormat="1" applyFont="1" applyFill="1" applyBorder="1">
      <alignment/>
      <protection/>
    </xf>
    <xf numFmtId="0" fontId="21" fillId="0" borderId="0" xfId="28" applyFont="1" applyFill="1" applyBorder="1">
      <alignment/>
      <protection/>
    </xf>
    <xf numFmtId="167" fontId="21" fillId="56" borderId="0" xfId="28" applyNumberFormat="1" applyFont="1" applyFill="1" applyBorder="1">
      <alignment/>
      <protection/>
    </xf>
    <xf numFmtId="3" fontId="21" fillId="56" borderId="0" xfId="28" applyNumberFormat="1" applyFont="1" applyFill="1" applyBorder="1">
      <alignment/>
      <protection/>
    </xf>
    <xf numFmtId="167" fontId="7" fillId="56" borderId="0" xfId="28" applyNumberFormat="1" applyFont="1" applyFill="1" applyBorder="1">
      <alignment/>
      <protection/>
    </xf>
    <xf numFmtId="3" fontId="7" fillId="56" borderId="0" xfId="28" applyNumberFormat="1" applyFont="1" applyFill="1" applyBorder="1">
      <alignment/>
      <protection/>
    </xf>
    <xf numFmtId="167" fontId="7" fillId="56" borderId="0" xfId="28" applyNumberFormat="1" applyFont="1" applyFill="1" applyBorder="1" applyAlignment="1">
      <alignment horizontal="center"/>
      <protection/>
    </xf>
    <xf numFmtId="0" fontId="7" fillId="56" borderId="0" xfId="28" applyFont="1" applyFill="1" applyBorder="1">
      <alignment/>
      <protection/>
    </xf>
    <xf numFmtId="3" fontId="37" fillId="0" borderId="0" xfId="28" applyNumberFormat="1" applyFont="1" applyFill="1" applyBorder="1">
      <alignment/>
      <protection/>
    </xf>
    <xf numFmtId="3" fontId="38" fillId="0" borderId="88" xfId="28" applyNumberFormat="1" applyFont="1" applyFill="1" applyBorder="1">
      <alignment/>
      <protection/>
    </xf>
    <xf numFmtId="167" fontId="38" fillId="0" borderId="48" xfId="28" applyNumberFormat="1" applyFont="1" applyFill="1" applyBorder="1">
      <alignment/>
      <protection/>
    </xf>
    <xf numFmtId="3" fontId="38" fillId="0" borderId="44" xfId="28" applyNumberFormat="1" applyFont="1" applyFill="1" applyBorder="1">
      <alignment/>
      <protection/>
    </xf>
    <xf numFmtId="3" fontId="38" fillId="56" borderId="44" xfId="28" applyNumberFormat="1" applyFont="1" applyFill="1" applyBorder="1">
      <alignment/>
      <protection/>
    </xf>
    <xf numFmtId="167" fontId="38" fillId="0" borderId="139" xfId="28" applyNumberFormat="1" applyFont="1" applyFill="1" applyBorder="1">
      <alignment/>
      <protection/>
    </xf>
    <xf numFmtId="3" fontId="38" fillId="56" borderId="86" xfId="28" applyNumberFormat="1" applyFont="1" applyFill="1" applyBorder="1">
      <alignment/>
      <protection/>
    </xf>
    <xf numFmtId="3" fontId="38" fillId="0" borderId="50" xfId="28" applyNumberFormat="1" applyFont="1" applyFill="1" applyBorder="1">
      <alignment/>
      <protection/>
    </xf>
    <xf numFmtId="3" fontId="38" fillId="56" borderId="48" xfId="28" applyNumberFormat="1" applyFont="1" applyFill="1" applyBorder="1">
      <alignment/>
      <protection/>
    </xf>
    <xf numFmtId="167" fontId="21" fillId="56" borderId="50" xfId="28" applyNumberFormat="1" applyFont="1" applyFill="1" applyBorder="1">
      <alignment/>
      <protection/>
    </xf>
    <xf numFmtId="3" fontId="21" fillId="56" borderId="96" xfId="28" applyNumberFormat="1" applyFont="1" applyFill="1" applyBorder="1">
      <alignment/>
      <protection/>
    </xf>
    <xf numFmtId="3" fontId="21" fillId="56" borderId="140" xfId="28" applyNumberFormat="1" applyFont="1" applyFill="1" applyBorder="1">
      <alignment/>
      <protection/>
    </xf>
    <xf numFmtId="167" fontId="7" fillId="56" borderId="48" xfId="28" applyNumberFormat="1" applyFont="1" applyFill="1" applyBorder="1">
      <alignment/>
      <protection/>
    </xf>
    <xf numFmtId="3" fontId="7" fillId="56" borderId="50" xfId="28" applyNumberFormat="1" applyFont="1" applyFill="1" applyBorder="1">
      <alignment/>
      <protection/>
    </xf>
    <xf numFmtId="3" fontId="7" fillId="56" borderId="140" xfId="28" applyNumberFormat="1" applyFont="1" applyFill="1" applyBorder="1">
      <alignment/>
      <protection/>
    </xf>
    <xf numFmtId="167" fontId="7" fillId="56" borderId="49" xfId="28" applyNumberFormat="1" applyFont="1" applyFill="1" applyBorder="1">
      <alignment/>
      <protection/>
    </xf>
    <xf numFmtId="3" fontId="7" fillId="56" borderId="44" xfId="28" applyNumberFormat="1" applyFont="1" applyFill="1" applyBorder="1">
      <alignment/>
      <protection/>
    </xf>
    <xf numFmtId="3" fontId="7" fillId="56" borderId="48" xfId="28" applyNumberFormat="1" applyFont="1" applyFill="1" applyBorder="1">
      <alignment/>
      <protection/>
    </xf>
    <xf numFmtId="3" fontId="7" fillId="56" borderId="86" xfId="28" applyNumberFormat="1" applyFont="1" applyFill="1" applyBorder="1">
      <alignment/>
      <protection/>
    </xf>
    <xf numFmtId="167" fontId="38" fillId="0" borderId="44" xfId="28" applyNumberFormat="1" applyFont="1" applyFill="1" applyBorder="1">
      <alignment/>
      <protection/>
    </xf>
    <xf numFmtId="3" fontId="38" fillId="0" borderId="86" xfId="28" applyNumberFormat="1" applyFont="1" applyFill="1" applyBorder="1">
      <alignment/>
      <protection/>
    </xf>
    <xf numFmtId="167" fontId="7" fillId="56" borderId="96" xfId="28" applyNumberFormat="1" applyFont="1" applyFill="1" applyBorder="1" applyAlignment="1">
      <alignment horizontal="center"/>
      <protection/>
    </xf>
    <xf numFmtId="0" fontId="21" fillId="56" borderId="31" xfId="28" applyFont="1" applyFill="1" applyBorder="1">
      <alignment/>
      <protection/>
    </xf>
    <xf numFmtId="0" fontId="4" fillId="0" borderId="141" xfId="28" applyFont="1" applyBorder="1">
      <alignment/>
      <protection/>
    </xf>
    <xf numFmtId="3" fontId="35" fillId="0" borderId="78" xfId="28" applyNumberFormat="1" applyFont="1" applyFill="1" applyBorder="1">
      <alignment/>
      <protection/>
    </xf>
    <xf numFmtId="3" fontId="35" fillId="0" borderId="73" xfId="28" applyNumberFormat="1" applyFont="1" applyFill="1" applyBorder="1">
      <alignment/>
      <protection/>
    </xf>
    <xf numFmtId="167" fontId="35" fillId="0" borderId="47" xfId="28" applyNumberFormat="1" applyFont="1" applyFill="1" applyBorder="1">
      <alignment/>
      <protection/>
    </xf>
    <xf numFmtId="3" fontId="35" fillId="0" borderId="47" xfId="28" applyNumberFormat="1" applyFont="1" applyFill="1" applyBorder="1">
      <alignment/>
      <protection/>
    </xf>
    <xf numFmtId="167" fontId="35" fillId="0" borderId="118" xfId="28" applyNumberFormat="1" applyFont="1" applyFill="1" applyBorder="1">
      <alignment/>
      <protection/>
    </xf>
    <xf numFmtId="3" fontId="35" fillId="0" borderId="134" xfId="28" applyNumberFormat="1" applyFont="1" applyFill="1" applyBorder="1">
      <alignment/>
      <protection/>
    </xf>
    <xf numFmtId="167" fontId="38" fillId="0" borderId="118" xfId="28" applyNumberFormat="1" applyFont="1" applyFill="1" applyBorder="1">
      <alignment/>
      <protection/>
    </xf>
    <xf numFmtId="3" fontId="38" fillId="0" borderId="73" xfId="28" applyNumberFormat="1" applyFont="1" applyFill="1" applyBorder="1">
      <alignment/>
      <protection/>
    </xf>
    <xf numFmtId="3" fontId="38" fillId="0" borderId="142" xfId="28" applyNumberFormat="1" applyFont="1" applyFill="1" applyBorder="1">
      <alignment/>
      <protection/>
    </xf>
    <xf numFmtId="3" fontId="38" fillId="56" borderId="47" xfId="28" applyNumberFormat="1" applyFont="1" applyFill="1" applyBorder="1">
      <alignment/>
      <protection/>
    </xf>
    <xf numFmtId="167" fontId="21" fillId="56" borderId="35" xfId="28" applyNumberFormat="1" applyFont="1" applyFill="1" applyBorder="1">
      <alignment/>
      <protection/>
    </xf>
    <xf numFmtId="3" fontId="21" fillId="56" borderId="24" xfId="28" applyNumberFormat="1" applyFont="1" applyFill="1" applyBorder="1">
      <alignment/>
      <protection/>
    </xf>
    <xf numFmtId="3" fontId="21" fillId="56" borderId="60" xfId="28" applyNumberFormat="1" applyFont="1" applyFill="1" applyBorder="1">
      <alignment/>
      <protection/>
    </xf>
    <xf numFmtId="167" fontId="7" fillId="56" borderId="47" xfId="28" applyNumberFormat="1" applyFont="1" applyFill="1" applyBorder="1">
      <alignment/>
      <protection/>
    </xf>
    <xf numFmtId="3" fontId="7" fillId="56" borderId="35" xfId="28" applyNumberFormat="1" applyFont="1" applyFill="1" applyBorder="1">
      <alignment/>
      <protection/>
    </xf>
    <xf numFmtId="3" fontId="7" fillId="56" borderId="60" xfId="28" applyNumberFormat="1" applyFont="1" applyFill="1" applyBorder="1">
      <alignment/>
      <protection/>
    </xf>
    <xf numFmtId="167" fontId="7" fillId="56" borderId="64" xfId="28" applyNumberFormat="1" applyFont="1" applyFill="1" applyBorder="1">
      <alignment/>
      <protection/>
    </xf>
    <xf numFmtId="3" fontId="7" fillId="56" borderId="47" xfId="28" applyNumberFormat="1" applyFont="1" applyFill="1" applyBorder="1">
      <alignment/>
      <protection/>
    </xf>
    <xf numFmtId="3" fontId="7" fillId="56" borderId="73" xfId="28" applyNumberFormat="1" applyFont="1" applyFill="1" applyBorder="1">
      <alignment/>
      <protection/>
    </xf>
    <xf numFmtId="167" fontId="7" fillId="56" borderId="24" xfId="28" applyNumberFormat="1" applyFont="1" applyFill="1" applyBorder="1">
      <alignment/>
      <protection/>
    </xf>
    <xf numFmtId="3" fontId="7" fillId="56" borderId="143" xfId="28" applyNumberFormat="1" applyFont="1" applyFill="1" applyBorder="1">
      <alignment/>
      <protection/>
    </xf>
    <xf numFmtId="0" fontId="21" fillId="56" borderId="60" xfId="28" applyFont="1" applyFill="1" applyBorder="1">
      <alignment/>
      <protection/>
    </xf>
    <xf numFmtId="167" fontId="38" fillId="0" borderId="0" xfId="28" applyNumberFormat="1" applyFont="1" applyFill="1" applyBorder="1">
      <alignment/>
      <protection/>
    </xf>
    <xf numFmtId="3" fontId="38" fillId="0" borderId="0" xfId="28" applyNumberFormat="1" applyFont="1" applyFill="1" applyBorder="1">
      <alignment/>
      <protection/>
    </xf>
    <xf numFmtId="3" fontId="35" fillId="0" borderId="24" xfId="28" applyNumberFormat="1" applyFont="1" applyFill="1" applyBorder="1">
      <alignment/>
      <protection/>
    </xf>
    <xf numFmtId="3" fontId="38" fillId="0" borderId="47" xfId="28" applyNumberFormat="1" applyFont="1" applyFill="1" applyBorder="1">
      <alignment/>
      <protection/>
    </xf>
    <xf numFmtId="3" fontId="38" fillId="56" borderId="78" xfId="28" applyNumberFormat="1" applyFont="1" applyFill="1" applyBorder="1">
      <alignment/>
      <protection/>
    </xf>
    <xf numFmtId="167" fontId="21" fillId="56" borderId="142" xfId="28" applyNumberFormat="1" applyFont="1" applyFill="1" applyBorder="1">
      <alignment/>
      <protection/>
    </xf>
    <xf numFmtId="3" fontId="21" fillId="56" borderId="134" xfId="28" applyNumberFormat="1" applyFont="1" applyFill="1" applyBorder="1">
      <alignment/>
      <protection/>
    </xf>
    <xf numFmtId="3" fontId="21" fillId="56" borderId="144" xfId="28" applyNumberFormat="1" applyFont="1" applyFill="1" applyBorder="1">
      <alignment/>
      <protection/>
    </xf>
    <xf numFmtId="167" fontId="7" fillId="56" borderId="78" xfId="28" applyNumberFormat="1" applyFont="1" applyFill="1" applyBorder="1">
      <alignment/>
      <protection/>
    </xf>
    <xf numFmtId="3" fontId="7" fillId="56" borderId="142" xfId="28" applyNumberFormat="1" applyFont="1" applyFill="1" applyBorder="1">
      <alignment/>
      <protection/>
    </xf>
    <xf numFmtId="3" fontId="7" fillId="56" borderId="144" xfId="28" applyNumberFormat="1" applyFont="1" applyFill="1" applyBorder="1">
      <alignment/>
      <protection/>
    </xf>
    <xf numFmtId="167" fontId="7" fillId="56" borderId="70" xfId="28" applyNumberFormat="1" applyFont="1" applyFill="1" applyBorder="1">
      <alignment/>
      <protection/>
    </xf>
    <xf numFmtId="3" fontId="7" fillId="56" borderId="78" xfId="28" applyNumberFormat="1" applyFont="1" applyFill="1" applyBorder="1">
      <alignment/>
      <protection/>
    </xf>
    <xf numFmtId="3" fontId="7" fillId="56" borderId="23" xfId="28" applyNumberFormat="1" applyFont="1" applyFill="1" applyBorder="1">
      <alignment/>
      <protection/>
    </xf>
    <xf numFmtId="3" fontId="7" fillId="56" borderId="46" xfId="28" applyNumberFormat="1" applyFont="1" applyFill="1" applyBorder="1">
      <alignment/>
      <protection/>
    </xf>
    <xf numFmtId="0" fontId="21" fillId="56" borderId="144" xfId="28" applyFont="1" applyFill="1" applyBorder="1">
      <alignment/>
      <protection/>
    </xf>
    <xf numFmtId="167" fontId="21" fillId="56" borderId="51" xfId="28" applyNumberFormat="1" applyFont="1" applyFill="1" applyBorder="1">
      <alignment/>
      <protection/>
    </xf>
    <xf numFmtId="3" fontId="21" fillId="56" borderId="42" xfId="28" applyNumberFormat="1" applyFont="1" applyFill="1" applyBorder="1">
      <alignment/>
      <protection/>
    </xf>
    <xf numFmtId="3" fontId="21" fillId="56" borderId="22" xfId="28" applyNumberFormat="1" applyFont="1" applyFill="1" applyBorder="1">
      <alignment/>
      <protection/>
    </xf>
    <xf numFmtId="167" fontId="7" fillId="56" borderId="114" xfId="28" applyNumberFormat="1" applyFont="1" applyFill="1" applyBorder="1">
      <alignment/>
      <protection/>
    </xf>
    <xf numFmtId="3" fontId="7" fillId="56" borderId="51" xfId="28" applyNumberFormat="1" applyFont="1" applyFill="1" applyBorder="1">
      <alignment/>
      <protection/>
    </xf>
    <xf numFmtId="3" fontId="7" fillId="56" borderId="22" xfId="28" applyNumberFormat="1" applyFont="1" applyFill="1" applyBorder="1">
      <alignment/>
      <protection/>
    </xf>
    <xf numFmtId="167" fontId="7" fillId="56" borderId="65" xfId="28" applyNumberFormat="1" applyFont="1" applyFill="1" applyBorder="1">
      <alignment/>
      <protection/>
    </xf>
    <xf numFmtId="3" fontId="7" fillId="56" borderId="114" xfId="28" applyNumberFormat="1" applyFont="1" applyFill="1" applyBorder="1">
      <alignment/>
      <protection/>
    </xf>
    <xf numFmtId="3" fontId="7" fillId="56" borderId="41" xfId="28" applyNumberFormat="1" applyFont="1" applyFill="1" applyBorder="1">
      <alignment/>
      <protection/>
    </xf>
    <xf numFmtId="3" fontId="7" fillId="56" borderId="145" xfId="28" applyNumberFormat="1" applyFont="1" applyFill="1" applyBorder="1">
      <alignment/>
      <protection/>
    </xf>
    <xf numFmtId="0" fontId="21" fillId="56" borderId="22" xfId="28" applyFont="1" applyFill="1" applyBorder="1">
      <alignment/>
      <protection/>
    </xf>
    <xf numFmtId="167" fontId="21" fillId="0" borderId="32" xfId="28" applyNumberFormat="1" applyFont="1" applyFill="1" applyBorder="1" applyAlignment="1">
      <alignment horizontal="center"/>
      <protection/>
    </xf>
    <xf numFmtId="0" fontId="21" fillId="0" borderId="44" xfId="28" applyFont="1" applyFill="1" applyBorder="1" applyAlignment="1">
      <alignment horizontal="center"/>
      <protection/>
    </xf>
    <xf numFmtId="167" fontId="21" fillId="0" borderId="146" xfId="28" applyNumberFormat="1" applyFont="1" applyFill="1" applyBorder="1" applyAlignment="1">
      <alignment horizontal="center"/>
      <protection/>
    </xf>
    <xf numFmtId="167" fontId="21" fillId="0" borderId="83" xfId="28" applyNumberFormat="1" applyFont="1" applyFill="1" applyBorder="1" applyAlignment="1">
      <alignment horizontal="center"/>
      <protection/>
    </xf>
    <xf numFmtId="0" fontId="21" fillId="0" borderId="50" xfId="28" applyFont="1" applyFill="1" applyBorder="1" applyAlignment="1">
      <alignment horizontal="center"/>
      <protection/>
    </xf>
    <xf numFmtId="167" fontId="21" fillId="0" borderId="80" xfId="28" applyNumberFormat="1" applyFont="1" applyFill="1" applyBorder="1" applyAlignment="1">
      <alignment horizontal="center"/>
      <protection/>
    </xf>
    <xf numFmtId="167" fontId="21" fillId="0" borderId="139" xfId="28" applyNumberFormat="1" applyFont="1" applyFill="1" applyBorder="1" applyAlignment="1">
      <alignment horizontal="center"/>
      <protection/>
    </xf>
    <xf numFmtId="0" fontId="21" fillId="0" borderId="96" xfId="28" applyFont="1" applyFill="1" applyBorder="1" applyAlignment="1">
      <alignment horizontal="center"/>
      <protection/>
    </xf>
    <xf numFmtId="167" fontId="21" fillId="0" borderId="147" xfId="28" applyNumberFormat="1" applyFont="1" applyFill="1" applyBorder="1" applyAlignment="1">
      <alignment horizontal="center"/>
      <protection/>
    </xf>
    <xf numFmtId="3" fontId="21" fillId="0" borderId="48" xfId="28" applyNumberFormat="1" applyFont="1" applyBorder="1" applyAlignment="1">
      <alignment horizontal="center"/>
      <protection/>
    </xf>
    <xf numFmtId="167" fontId="21" fillId="0" borderId="50" xfId="28" applyNumberFormat="1" applyFont="1" applyBorder="1" applyAlignment="1">
      <alignment horizontal="centerContinuous"/>
      <protection/>
    </xf>
    <xf numFmtId="0" fontId="21" fillId="0" borderId="96" xfId="28" applyFont="1" applyBorder="1" applyAlignment="1">
      <alignment horizontal="center"/>
      <protection/>
    </xf>
    <xf numFmtId="3" fontId="21" fillId="0" borderId="140" xfId="28" applyNumberFormat="1" applyFont="1" applyBorder="1" applyAlignment="1">
      <alignment horizontal="center"/>
      <protection/>
    </xf>
    <xf numFmtId="167" fontId="7" fillId="0" borderId="48" xfId="28" applyNumberFormat="1" applyFont="1" applyBorder="1" applyAlignment="1">
      <alignment horizontal="centerContinuous"/>
      <protection/>
    </xf>
    <xf numFmtId="0" fontId="7" fillId="0" borderId="50" xfId="28" applyFont="1" applyBorder="1" applyAlignment="1">
      <alignment horizontal="center"/>
      <protection/>
    </xf>
    <xf numFmtId="3" fontId="7" fillId="0" borderId="140" xfId="28" applyNumberFormat="1" applyFont="1" applyBorder="1" applyAlignment="1">
      <alignment horizontal="center"/>
      <protection/>
    </xf>
    <xf numFmtId="167" fontId="7" fillId="0" borderId="49" xfId="28" applyNumberFormat="1" applyFont="1" applyBorder="1" applyAlignment="1">
      <alignment horizontal="centerContinuous"/>
      <protection/>
    </xf>
    <xf numFmtId="0" fontId="7" fillId="0" borderId="140" xfId="28" applyFont="1" applyBorder="1" applyAlignment="1">
      <alignment horizontal="center"/>
      <protection/>
    </xf>
    <xf numFmtId="0" fontId="7" fillId="0" borderId="48" xfId="28" applyFont="1" applyBorder="1" applyAlignment="1">
      <alignment horizontal="center"/>
      <protection/>
    </xf>
    <xf numFmtId="3" fontId="7" fillId="0" borderId="48" xfId="28" applyNumberFormat="1" applyFont="1" applyBorder="1" applyAlignment="1">
      <alignment horizontal="center"/>
      <protection/>
    </xf>
    <xf numFmtId="167" fontId="21" fillId="0" borderId="48" xfId="28" applyNumberFormat="1" applyFont="1" applyBorder="1" applyAlignment="1">
      <alignment horizontal="centerContinuous"/>
      <protection/>
    </xf>
    <xf numFmtId="0" fontId="21" fillId="0" borderId="44" xfId="28" applyFont="1" applyBorder="1" applyAlignment="1">
      <alignment horizontal="center"/>
      <protection/>
    </xf>
    <xf numFmtId="3" fontId="21" fillId="0" borderId="86" xfId="28" applyNumberFormat="1" applyFont="1" applyBorder="1" applyAlignment="1">
      <alignment horizontal="center"/>
      <protection/>
    </xf>
    <xf numFmtId="167" fontId="21" fillId="0" borderId="44" xfId="28" applyNumberFormat="1" applyFont="1" applyFill="1" applyBorder="1" applyAlignment="1">
      <alignment horizontal="center"/>
      <protection/>
    </xf>
    <xf numFmtId="167" fontId="21" fillId="0" borderId="55" xfId="28" applyNumberFormat="1" applyFont="1" applyFill="1" applyBorder="1" applyAlignment="1">
      <alignment horizontal="center" wrapText="1"/>
      <protection/>
    </xf>
    <xf numFmtId="166" fontId="21" fillId="0" borderId="55" xfId="28" applyNumberFormat="1" applyFont="1" applyFill="1" applyBorder="1" applyAlignment="1">
      <alignment horizontal="center"/>
      <protection/>
    </xf>
    <xf numFmtId="167" fontId="21" fillId="0" borderId="132" xfId="28" applyNumberFormat="1" applyFont="1" applyFill="1" applyBorder="1" applyAlignment="1">
      <alignment horizontal="center"/>
      <protection/>
    </xf>
    <xf numFmtId="167" fontId="21" fillId="0" borderId="128" xfId="28" applyNumberFormat="1" applyFont="1" applyFill="1" applyBorder="1" applyAlignment="1">
      <alignment horizontal="center" wrapText="1"/>
      <protection/>
    </xf>
    <xf numFmtId="167" fontId="21" fillId="0" borderId="148" xfId="28" applyNumberFormat="1" applyFont="1" applyFill="1" applyBorder="1" applyAlignment="1">
      <alignment horizontal="center" wrapText="1"/>
      <protection/>
    </xf>
    <xf numFmtId="0" fontId="21" fillId="56" borderId="55" xfId="28" applyFont="1" applyFill="1" applyBorder="1" applyAlignment="1">
      <alignment horizontal="center" wrapText="1"/>
      <protection/>
    </xf>
    <xf numFmtId="167" fontId="21" fillId="56" borderId="148" xfId="28" applyNumberFormat="1" applyFont="1" applyFill="1" applyBorder="1" applyAlignment="1">
      <alignment horizontal="center"/>
      <protection/>
    </xf>
    <xf numFmtId="166" fontId="21" fillId="56" borderId="128" xfId="28" applyNumberFormat="1" applyFont="1" applyFill="1" applyBorder="1" applyAlignment="1">
      <alignment horizontal="center"/>
      <protection/>
    </xf>
    <xf numFmtId="0" fontId="21" fillId="56" borderId="71" xfId="28" applyFont="1" applyFill="1" applyBorder="1" applyAlignment="1">
      <alignment horizontal="center" wrapText="1"/>
      <protection/>
    </xf>
    <xf numFmtId="167" fontId="7" fillId="56" borderId="55" xfId="28" applyNumberFormat="1" applyFont="1" applyFill="1" applyBorder="1" applyAlignment="1">
      <alignment horizontal="center"/>
      <protection/>
    </xf>
    <xf numFmtId="166" fontId="7" fillId="56" borderId="148" xfId="28" applyNumberFormat="1" applyFont="1" applyFill="1" applyBorder="1" applyAlignment="1">
      <alignment horizontal="center"/>
      <protection/>
    </xf>
    <xf numFmtId="0" fontId="7" fillId="56" borderId="71" xfId="28" applyFont="1" applyFill="1" applyBorder="1" applyAlignment="1">
      <alignment horizontal="center" wrapText="1"/>
      <protection/>
    </xf>
    <xf numFmtId="167" fontId="7" fillId="56" borderId="149" xfId="28" applyNumberFormat="1" applyFont="1" applyFill="1" applyBorder="1" applyAlignment="1">
      <alignment horizontal="center"/>
      <protection/>
    </xf>
    <xf numFmtId="166" fontId="7" fillId="56" borderId="71" xfId="28" applyNumberFormat="1" applyFont="1" applyFill="1" applyBorder="1" applyAlignment="1">
      <alignment horizontal="center"/>
      <protection/>
    </xf>
    <xf numFmtId="0" fontId="7" fillId="56" borderId="71" xfId="28" applyFont="1" applyFill="1" applyBorder="1" applyAlignment="1">
      <alignment horizontal="center"/>
      <protection/>
    </xf>
    <xf numFmtId="166" fontId="7" fillId="56" borderId="55" xfId="28" applyNumberFormat="1" applyFont="1" applyFill="1" applyBorder="1" applyAlignment="1">
      <alignment horizontal="center"/>
      <protection/>
    </xf>
    <xf numFmtId="0" fontId="7" fillId="56" borderId="55" xfId="28" applyFont="1" applyFill="1" applyBorder="1" applyAlignment="1">
      <alignment horizontal="center"/>
      <protection/>
    </xf>
    <xf numFmtId="167" fontId="21" fillId="56" borderId="55" xfId="28" applyNumberFormat="1" applyFont="1" applyFill="1" applyBorder="1" applyAlignment="1">
      <alignment horizontal="center"/>
      <protection/>
    </xf>
    <xf numFmtId="166" fontId="21" fillId="56" borderId="97" xfId="28" applyNumberFormat="1" applyFont="1" applyFill="1" applyBorder="1" applyAlignment="1">
      <alignment horizontal="center"/>
      <protection/>
    </xf>
    <xf numFmtId="0" fontId="21" fillId="56" borderId="55" xfId="28" applyFont="1" applyFill="1" applyBorder="1" applyAlignment="1">
      <alignment horizontal="center"/>
      <protection/>
    </xf>
    <xf numFmtId="0" fontId="21" fillId="56" borderId="133" xfId="28" applyFont="1" applyFill="1" applyBorder="1" applyAlignment="1">
      <alignment horizontal="center"/>
      <protection/>
    </xf>
    <xf numFmtId="0" fontId="25" fillId="0" borderId="0" xfId="28" applyFont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0" fontId="4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0" fontId="22" fillId="0" borderId="0" xfId="28" applyFont="1" applyBorder="1">
      <alignment/>
      <protection/>
    </xf>
    <xf numFmtId="0" fontId="40" fillId="0" borderId="0" xfId="28" applyFont="1" applyBorder="1" applyAlignment="1">
      <alignment horizontal="center"/>
      <protection/>
    </xf>
    <xf numFmtId="0" fontId="40" fillId="0" borderId="150" xfId="28" applyFont="1" applyBorder="1" applyAlignment="1">
      <alignment horizontal="left"/>
      <protection/>
    </xf>
    <xf numFmtId="0" fontId="40" fillId="0" borderId="72" xfId="28" applyFont="1" applyBorder="1" applyAlignment="1">
      <alignment horizontal="center"/>
      <protection/>
    </xf>
    <xf numFmtId="0" fontId="40" fillId="0" borderId="151" xfId="28" applyFont="1" applyBorder="1">
      <alignment/>
      <protection/>
    </xf>
    <xf numFmtId="0" fontId="40" fillId="0" borderId="93" xfId="28" applyFont="1" applyBorder="1">
      <alignment/>
      <protection/>
    </xf>
    <xf numFmtId="167" fontId="22" fillId="0" borderId="0" xfId="28" applyNumberFormat="1" applyFont="1" applyBorder="1">
      <alignment/>
      <protection/>
    </xf>
    <xf numFmtId="0" fontId="22" fillId="0" borderId="87" xfId="28" applyFont="1" applyBorder="1">
      <alignment/>
      <protection/>
    </xf>
    <xf numFmtId="0" fontId="22" fillId="0" borderId="81" xfId="28" applyFont="1" applyBorder="1">
      <alignment/>
      <protection/>
    </xf>
    <xf numFmtId="3" fontId="40" fillId="0" borderId="0" xfId="28" applyNumberFormat="1" applyFont="1" applyBorder="1">
      <alignment/>
      <protection/>
    </xf>
    <xf numFmtId="0" fontId="4" fillId="0" borderId="0" xfId="28" applyFont="1" applyAlignment="1">
      <alignment horizontal="center"/>
      <protection/>
    </xf>
    <xf numFmtId="0" fontId="5" fillId="0" borderId="31" xfId="28" applyFont="1" applyFill="1" applyBorder="1">
      <alignment/>
      <protection/>
    </xf>
    <xf numFmtId="0" fontId="5" fillId="0" borderId="31" xfId="28" applyFont="1" applyBorder="1">
      <alignment/>
      <protection/>
    </xf>
    <xf numFmtId="0" fontId="4" fillId="0" borderId="22" xfId="28" applyFont="1" applyBorder="1">
      <alignment/>
      <protection/>
    </xf>
    <xf numFmtId="167" fontId="21" fillId="0" borderId="55" xfId="28" applyNumberFormat="1" applyFont="1" applyFill="1" applyBorder="1" applyAlignment="1">
      <alignment horizontal="center"/>
      <protection/>
    </xf>
    <xf numFmtId="167" fontId="21" fillId="0" borderId="48" xfId="28" applyNumberFormat="1" applyFont="1" applyFill="1" applyBorder="1" applyAlignment="1">
      <alignment horizontal="center"/>
      <protection/>
    </xf>
    <xf numFmtId="3" fontId="38" fillId="0" borderId="35" xfId="28" applyNumberFormat="1" applyFont="1" applyFill="1" applyBorder="1">
      <alignment/>
      <protection/>
    </xf>
    <xf numFmtId="3" fontId="35" fillId="0" borderId="138" xfId="28" applyNumberFormat="1" applyFont="1" applyFill="1" applyBorder="1">
      <alignment/>
      <protection/>
    </xf>
    <xf numFmtId="3" fontId="35" fillId="0" borderId="152" xfId="28" applyNumberFormat="1" applyFont="1" applyFill="1" applyBorder="1">
      <alignment/>
      <protection/>
    </xf>
    <xf numFmtId="167" fontId="35" fillId="0" borderId="153" xfId="28" applyNumberFormat="1" applyFont="1" applyFill="1" applyBorder="1">
      <alignment/>
      <protection/>
    </xf>
    <xf numFmtId="167" fontId="35" fillId="0" borderId="154" xfId="28" applyNumberFormat="1" applyFont="1" applyFill="1" applyBorder="1">
      <alignment/>
      <protection/>
    </xf>
    <xf numFmtId="0" fontId="28" fillId="20" borderId="0" xfId="0" applyFont="1" applyFill="1" applyBorder="1"/>
    <xf numFmtId="3" fontId="5" fillId="0" borderId="41" xfId="0" applyNumberFormat="1" applyFont="1" applyFill="1" applyBorder="1"/>
    <xf numFmtId="0" fontId="5" fillId="0" borderId="65" xfId="22" applyFont="1" applyFill="1" applyBorder="1" applyAlignment="1">
      <alignment horizontal="center"/>
      <protection/>
    </xf>
    <xf numFmtId="0" fontId="5" fillId="0" borderId="38" xfId="22" applyFont="1" applyFill="1" applyBorder="1" applyAlignment="1">
      <alignment horizontal="center"/>
      <protection/>
    </xf>
    <xf numFmtId="0" fontId="5" fillId="0" borderId="66" xfId="22" applyFont="1" applyFill="1" applyBorder="1" applyAlignment="1">
      <alignment horizontal="center" wrapText="1"/>
      <protection/>
    </xf>
    <xf numFmtId="0" fontId="27" fillId="0" borderId="41" xfId="0" applyFont="1" applyFill="1" applyBorder="1"/>
    <xf numFmtId="166" fontId="28" fillId="20" borderId="65" xfId="0" applyNumberFormat="1" applyFont="1" applyFill="1" applyBorder="1"/>
    <xf numFmtId="166" fontId="28" fillId="20" borderId="66" xfId="0" applyNumberFormat="1" applyFont="1" applyFill="1" applyBorder="1"/>
    <xf numFmtId="166" fontId="26" fillId="20" borderId="64" xfId="0" applyNumberFormat="1" applyFont="1" applyFill="1" applyBorder="1"/>
    <xf numFmtId="166" fontId="26" fillId="20" borderId="155" xfId="0" applyNumberFormat="1" applyFont="1" applyFill="1" applyBorder="1"/>
    <xf numFmtId="166" fontId="26" fillId="0" borderId="57" xfId="0" applyNumberFormat="1" applyFont="1" applyFill="1" applyBorder="1"/>
    <xf numFmtId="3" fontId="26" fillId="0" borderId="124" xfId="0" applyNumberFormat="1" applyFont="1" applyFill="1" applyBorder="1"/>
    <xf numFmtId="3" fontId="4" fillId="0" borderId="110" xfId="0" applyNumberFormat="1" applyFont="1" applyFill="1" applyBorder="1"/>
    <xf numFmtId="3" fontId="4" fillId="0" borderId="26" xfId="0" applyNumberFormat="1" applyFont="1" applyFill="1" applyBorder="1"/>
    <xf numFmtId="3" fontId="4" fillId="0" borderId="73" xfId="0" applyNumberFormat="1" applyFont="1" applyFill="1" applyBorder="1"/>
    <xf numFmtId="3" fontId="5" fillId="0" borderId="114" xfId="0" applyNumberFormat="1" applyFont="1" applyFill="1" applyBorder="1"/>
    <xf numFmtId="1" fontId="4" fillId="0" borderId="43" xfId="0" applyNumberFormat="1" applyFont="1" applyFill="1" applyBorder="1"/>
    <xf numFmtId="1" fontId="4" fillId="0" borderId="23" xfId="0" applyNumberFormat="1" applyFont="1" applyFill="1" applyBorder="1"/>
    <xf numFmtId="1" fontId="4" fillId="0" borderId="26" xfId="0" applyNumberFormat="1" applyFont="1" applyFill="1" applyBorder="1"/>
    <xf numFmtId="0" fontId="9" fillId="0" borderId="0" xfId="22" applyFont="1" applyFill="1" applyAlignment="1">
      <alignment/>
      <protection/>
    </xf>
    <xf numFmtId="167" fontId="5" fillId="0" borderId="52" xfId="0" applyNumberFormat="1" applyFont="1" applyFill="1" applyBorder="1"/>
    <xf numFmtId="3" fontId="22" fillId="0" borderId="156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8" fillId="0" borderId="23" xfId="20" applyNumberFormat="1" applyFont="1" applyBorder="1">
      <alignment/>
      <protection/>
    </xf>
    <xf numFmtId="3" fontId="29" fillId="0" borderId="26" xfId="0" applyNumberFormat="1" applyFont="1" applyBorder="1"/>
    <xf numFmtId="3" fontId="8" fillId="0" borderId="26" xfId="0" applyNumberFormat="1" applyFont="1" applyBorder="1"/>
    <xf numFmtId="3" fontId="8" fillId="0" borderId="26" xfId="20" applyNumberFormat="1" applyFont="1" applyFill="1" applyBorder="1">
      <alignment/>
      <protection/>
    </xf>
    <xf numFmtId="3" fontId="9" fillId="0" borderId="26" xfId="0" applyNumberFormat="1" applyFont="1" applyBorder="1"/>
    <xf numFmtId="3" fontId="28" fillId="0" borderId="26" xfId="0" applyNumberFormat="1" applyFont="1" applyBorder="1"/>
    <xf numFmtId="0" fontId="22" fillId="0" borderId="150" xfId="0" applyFont="1" applyBorder="1" applyAlignment="1">
      <alignment horizontal="center"/>
    </xf>
    <xf numFmtId="3" fontId="8" fillId="0" borderId="134" xfId="20" applyNumberFormat="1" applyFont="1" applyBorder="1">
      <alignment/>
      <protection/>
    </xf>
    <xf numFmtId="3" fontId="29" fillId="0" borderId="25" xfId="0" applyNumberFormat="1" applyFont="1" applyBorder="1"/>
    <xf numFmtId="3" fontId="8" fillId="0" borderId="25" xfId="0" applyNumberFormat="1" applyFont="1" applyBorder="1"/>
    <xf numFmtId="3" fontId="8" fillId="0" borderId="25" xfId="20" applyNumberFormat="1" applyFont="1" applyFill="1" applyBorder="1">
      <alignment/>
      <protection/>
    </xf>
    <xf numFmtId="3" fontId="9" fillId="0" borderId="25" xfId="0" applyNumberFormat="1" applyFont="1" applyBorder="1"/>
    <xf numFmtId="3" fontId="28" fillId="0" borderId="25" xfId="0" applyNumberFormat="1" applyFont="1" applyBorder="1"/>
    <xf numFmtId="3" fontId="22" fillId="0" borderId="150" xfId="0" applyNumberFormat="1" applyFont="1" applyBorder="1" applyAlignment="1">
      <alignment horizontal="center"/>
    </xf>
    <xf numFmtId="3" fontId="30" fillId="0" borderId="157" xfId="20" applyNumberFormat="1" applyFont="1" applyFill="1" applyBorder="1">
      <alignment/>
      <protection/>
    </xf>
    <xf numFmtId="3" fontId="29" fillId="0" borderId="45" xfId="0" applyNumberFormat="1" applyFont="1" applyFill="1" applyBorder="1"/>
    <xf numFmtId="3" fontId="8" fillId="0" borderId="45" xfId="0" applyNumberFormat="1" applyFont="1" applyFill="1" applyBorder="1"/>
    <xf numFmtId="3" fontId="28" fillId="0" borderId="45" xfId="0" applyNumberFormat="1" applyFont="1" applyFill="1" applyBorder="1"/>
    <xf numFmtId="3" fontId="9" fillId="20" borderId="45" xfId="0" applyNumberFormat="1" applyFont="1" applyFill="1" applyBorder="1"/>
    <xf numFmtId="3" fontId="28" fillId="20" borderId="45" xfId="0" applyNumberFormat="1" applyFont="1" applyFill="1" applyBorder="1"/>
    <xf numFmtId="3" fontId="8" fillId="20" borderId="45" xfId="0" applyNumberFormat="1" applyFont="1" applyFill="1" applyBorder="1"/>
    <xf numFmtId="3" fontId="22" fillId="0" borderId="83" xfId="0" applyNumberFormat="1" applyFont="1" applyBorder="1" applyAlignment="1">
      <alignment horizontal="center"/>
    </xf>
    <xf numFmtId="3" fontId="22" fillId="0" borderId="158" xfId="0" applyNumberFormat="1" applyFont="1" applyBorder="1" applyAlignment="1">
      <alignment horizontal="center"/>
    </xf>
    <xf numFmtId="3" fontId="8" fillId="0" borderId="159" xfId="0" applyNumberFormat="1" applyFont="1" applyBorder="1"/>
    <xf numFmtId="3" fontId="29" fillId="0" borderId="141" xfId="0" applyNumberFormat="1" applyFont="1" applyBorder="1"/>
    <xf numFmtId="3" fontId="8" fillId="0" borderId="141" xfId="0" applyNumberFormat="1" applyFont="1" applyBorder="1"/>
    <xf numFmtId="3" fontId="8" fillId="0" borderId="141" xfId="0" applyNumberFormat="1" applyFont="1" applyFill="1" applyBorder="1"/>
    <xf numFmtId="3" fontId="9" fillId="0" borderId="141" xfId="0" applyNumberFormat="1" applyFont="1" applyBorder="1"/>
    <xf numFmtId="3" fontId="28" fillId="0" borderId="141" xfId="0" applyNumberFormat="1" applyFont="1" applyBorder="1"/>
    <xf numFmtId="3" fontId="8" fillId="0" borderId="23" xfId="0" applyNumberFormat="1" applyFont="1" applyBorder="1"/>
    <xf numFmtId="3" fontId="8" fillId="0" borderId="26" xfId="0" applyNumberFormat="1" applyFont="1" applyFill="1" applyBorder="1"/>
    <xf numFmtId="0" fontId="22" fillId="0" borderId="83" xfId="0" applyFont="1" applyBorder="1" applyAlignment="1">
      <alignment horizontal="center"/>
    </xf>
    <xf numFmtId="3" fontId="9" fillId="0" borderId="86" xfId="21" applyNumberFormat="1" applyFont="1" applyBorder="1" applyAlignment="1">
      <alignment horizontal="right"/>
      <protection/>
    </xf>
    <xf numFmtId="3" fontId="22" fillId="0" borderId="97" xfId="0" applyNumberFormat="1" applyFont="1" applyBorder="1" applyAlignment="1">
      <alignment horizontal="center"/>
    </xf>
    <xf numFmtId="3" fontId="28" fillId="0" borderId="73" xfId="0" applyNumberFormat="1" applyFont="1" applyBorder="1"/>
    <xf numFmtId="3" fontId="22" fillId="0" borderId="128" xfId="0" applyNumberFormat="1" applyFont="1" applyBorder="1" applyAlignment="1">
      <alignment horizontal="center"/>
    </xf>
    <xf numFmtId="3" fontId="40" fillId="0" borderId="32" xfId="0" applyNumberFormat="1" applyFont="1" applyBorder="1" applyAlignment="1">
      <alignment horizontal="center"/>
    </xf>
    <xf numFmtId="3" fontId="40" fillId="0" borderId="97" xfId="0" applyNumberFormat="1" applyFont="1" applyBorder="1" applyAlignment="1">
      <alignment horizontal="center"/>
    </xf>
    <xf numFmtId="3" fontId="28" fillId="20" borderId="96" xfId="0" applyNumberFormat="1" applyFont="1" applyFill="1" applyBorder="1"/>
    <xf numFmtId="3" fontId="8" fillId="0" borderId="32" xfId="0" applyNumberFormat="1" applyFont="1" applyFill="1" applyBorder="1"/>
    <xf numFmtId="0" fontId="11" fillId="0" borderId="160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54" xfId="0" applyFont="1" applyBorder="1"/>
    <xf numFmtId="0" fontId="12" fillId="0" borderId="79" xfId="0" applyFont="1" applyBorder="1"/>
    <xf numFmtId="3" fontId="12" fillId="0" borderId="161" xfId="0" applyNumberFormat="1" applyFont="1" applyBorder="1"/>
    <xf numFmtId="167" fontId="5" fillId="0" borderId="41" xfId="0" applyNumberFormat="1" applyFont="1" applyFill="1" applyBorder="1"/>
    <xf numFmtId="1" fontId="5" fillId="0" borderId="44" xfId="0" applyNumberFormat="1" applyFont="1" applyFill="1" applyBorder="1"/>
    <xf numFmtId="1" fontId="5" fillId="0" borderId="49" xfId="0" applyNumberFormat="1" applyFont="1" applyFill="1" applyBorder="1"/>
    <xf numFmtId="3" fontId="5" fillId="57" borderId="41" xfId="0" applyNumberFormat="1" applyFont="1" applyFill="1" applyBorder="1"/>
    <xf numFmtId="0" fontId="5" fillId="0" borderId="30" xfId="0" applyFont="1" applyFill="1" applyBorder="1" applyAlignment="1">
      <alignment horizontal="left"/>
    </xf>
    <xf numFmtId="0" fontId="5" fillId="0" borderId="57" xfId="0" applyFont="1" applyFill="1" applyBorder="1"/>
    <xf numFmtId="0" fontId="28" fillId="0" borderId="75" xfId="0" applyFont="1" applyFill="1" applyBorder="1"/>
    <xf numFmtId="0" fontId="28" fillId="0" borderId="57" xfId="0" applyFont="1" applyFill="1" applyBorder="1"/>
    <xf numFmtId="166" fontId="5" fillId="57" borderId="44" xfId="0" applyNumberFormat="1" applyFont="1" applyFill="1" applyBorder="1"/>
    <xf numFmtId="166" fontId="5" fillId="57" borderId="49" xfId="0" applyNumberFormat="1" applyFont="1" applyFill="1" applyBorder="1"/>
    <xf numFmtId="3" fontId="26" fillId="57" borderId="77" xfId="0" applyNumberFormat="1" applyFont="1" applyFill="1" applyBorder="1"/>
    <xf numFmtId="3" fontId="26" fillId="57" borderId="26" xfId="0" applyNumberFormat="1" applyFont="1" applyFill="1" applyBorder="1"/>
    <xf numFmtId="166" fontId="26" fillId="57" borderId="43" xfId="0" applyNumberFormat="1" applyFont="1" applyFill="1" applyBorder="1"/>
    <xf numFmtId="166" fontId="4" fillId="57" borderId="26" xfId="0" applyNumberFormat="1" applyFont="1" applyFill="1" applyBorder="1"/>
    <xf numFmtId="166" fontId="4" fillId="57" borderId="43" xfId="0" applyNumberFormat="1" applyFont="1" applyFill="1" applyBorder="1"/>
    <xf numFmtId="0" fontId="27" fillId="57" borderId="30" xfId="0" applyFont="1" applyFill="1" applyBorder="1" applyAlignment="1">
      <alignment horizontal="centerContinuous"/>
    </xf>
    <xf numFmtId="0" fontId="27" fillId="57" borderId="75" xfId="0" applyFont="1" applyFill="1" applyBorder="1" applyAlignment="1">
      <alignment horizontal="centerContinuous"/>
    </xf>
    <xf numFmtId="0" fontId="27" fillId="57" borderId="57" xfId="0" applyFont="1" applyFill="1" applyBorder="1" applyAlignment="1">
      <alignment horizontal="centerContinuous"/>
    </xf>
    <xf numFmtId="167" fontId="5" fillId="0" borderId="145" xfId="0" applyNumberFormat="1" applyFont="1" applyFill="1" applyBorder="1"/>
    <xf numFmtId="166" fontId="5" fillId="0" borderId="96" xfId="0" applyNumberFormat="1" applyFont="1" applyFill="1" applyBorder="1"/>
    <xf numFmtId="3" fontId="5" fillId="0" borderId="145" xfId="0" applyNumberFormat="1" applyFont="1" applyFill="1" applyBorder="1"/>
    <xf numFmtId="3" fontId="5" fillId="0" borderId="86" xfId="0" applyNumberFormat="1" applyFont="1" applyFill="1" applyBorder="1"/>
    <xf numFmtId="3" fontId="28" fillId="20" borderId="0" xfId="0" applyNumberFormat="1" applyFont="1" applyFill="1" applyBorder="1"/>
    <xf numFmtId="0" fontId="28" fillId="20" borderId="87" xfId="0" applyFont="1" applyFill="1" applyBorder="1"/>
    <xf numFmtId="0" fontId="5" fillId="0" borderId="22" xfId="22" applyFont="1" applyFill="1" applyBorder="1" applyAlignment="1">
      <alignment horizontal="center"/>
      <protection/>
    </xf>
    <xf numFmtId="0" fontId="5" fillId="0" borderId="31" xfId="22" applyFont="1" applyFill="1" applyBorder="1" applyAlignment="1">
      <alignment horizontal="center"/>
      <protection/>
    </xf>
    <xf numFmtId="3" fontId="27" fillId="0" borderId="109" xfId="0" applyNumberFormat="1" applyFont="1" applyFill="1" applyBorder="1"/>
    <xf numFmtId="3" fontId="5" fillId="0" borderId="162" xfId="0" applyNumberFormat="1" applyFont="1" applyFill="1" applyBorder="1"/>
    <xf numFmtId="0" fontId="0" fillId="0" borderId="0" xfId="0" applyFill="1"/>
    <xf numFmtId="3" fontId="5" fillId="0" borderId="97" xfId="0" applyNumberFormat="1" applyFont="1" applyFill="1" applyBorder="1"/>
    <xf numFmtId="167" fontId="5" fillId="0" borderId="149" xfId="0" applyNumberFormat="1" applyFont="1" applyFill="1" applyBorder="1"/>
    <xf numFmtId="3" fontId="5" fillId="0" borderId="127" xfId="0" applyNumberFormat="1" applyFont="1" applyFill="1" applyBorder="1"/>
    <xf numFmtId="167" fontId="35" fillId="0" borderId="151" xfId="28" applyNumberFormat="1" applyFont="1" applyFill="1" applyBorder="1">
      <alignment/>
      <protection/>
    </xf>
    <xf numFmtId="3" fontId="35" fillId="0" borderId="90" xfId="28" applyNumberFormat="1" applyFont="1" applyFill="1" applyBorder="1">
      <alignment/>
      <protection/>
    </xf>
    <xf numFmtId="3" fontId="35" fillId="0" borderId="104" xfId="28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5" fillId="0" borderId="31" xfId="28" applyFont="1" applyBorder="1" applyAlignment="1">
      <alignment horizontal="center"/>
      <protection/>
    </xf>
    <xf numFmtId="0" fontId="38" fillId="0" borderId="140" xfId="28" applyFont="1" applyBorder="1" applyAlignment="1">
      <alignment horizontal="center"/>
      <protection/>
    </xf>
    <xf numFmtId="0" fontId="7" fillId="0" borderId="31" xfId="28" applyFont="1" applyBorder="1">
      <alignment/>
      <protection/>
    </xf>
    <xf numFmtId="0" fontId="16" fillId="0" borderId="22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"/>
    </xf>
    <xf numFmtId="0" fontId="4" fillId="0" borderId="76" xfId="0" applyFont="1" applyFill="1" applyBorder="1"/>
    <xf numFmtId="0" fontId="5" fillId="0" borderId="22" xfId="0" applyFont="1" applyFill="1" applyBorder="1" applyAlignment="1">
      <alignment horizontal="centerContinuous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4" fillId="0" borderId="31" xfId="0" applyFont="1" applyBorder="1"/>
    <xf numFmtId="0" fontId="22" fillId="0" borderId="55" xfId="0" applyFont="1" applyBorder="1"/>
    <xf numFmtId="3" fontId="29" fillId="0" borderId="25" xfId="0" applyNumberFormat="1" applyFont="1" applyBorder="1"/>
    <xf numFmtId="3" fontId="8" fillId="0" borderId="25" xfId="0" applyNumberFormat="1" applyFont="1" applyBorder="1"/>
    <xf numFmtId="3" fontId="8" fillId="0" borderId="25" xfId="20" applyNumberFormat="1" applyFont="1" applyFill="1" applyBorder="1">
      <alignment/>
      <protection/>
    </xf>
    <xf numFmtId="3" fontId="9" fillId="0" borderId="25" xfId="0" applyNumberFormat="1" applyFont="1" applyBorder="1"/>
    <xf numFmtId="3" fontId="28" fillId="0" borderId="25" xfId="0" applyNumberFormat="1" applyFont="1" applyBorder="1"/>
    <xf numFmtId="3" fontId="29" fillId="0" borderId="26" xfId="0" applyNumberFormat="1" applyFont="1" applyBorder="1"/>
    <xf numFmtId="3" fontId="8" fillId="0" borderId="26" xfId="0" applyNumberFormat="1" applyFont="1" applyBorder="1"/>
    <xf numFmtId="3" fontId="8" fillId="0" borderId="26" xfId="0" applyNumberFormat="1" applyFont="1" applyFill="1" applyBorder="1"/>
    <xf numFmtId="3" fontId="9" fillId="0" borderId="26" xfId="0" applyNumberFormat="1" applyFont="1" applyBorder="1"/>
    <xf numFmtId="3" fontId="9" fillId="0" borderId="163" xfId="0" applyNumberFormat="1" applyFont="1" applyBorder="1"/>
    <xf numFmtId="3" fontId="8" fillId="0" borderId="26" xfId="0" applyNumberFormat="1" applyFont="1" applyBorder="1"/>
    <xf numFmtId="0" fontId="11" fillId="0" borderId="83" xfId="0" applyFont="1" applyFill="1" applyBorder="1"/>
    <xf numFmtId="0" fontId="12" fillId="0" borderId="87" xfId="0" applyFont="1" applyBorder="1"/>
    <xf numFmtId="0" fontId="12" fillId="0" borderId="28" xfId="0" applyFont="1" applyBorder="1" applyAlignment="1">
      <alignment horizontal="center"/>
    </xf>
    <xf numFmtId="0" fontId="12" fillId="0" borderId="87" xfId="0" applyFont="1" applyBorder="1" applyAlignment="1">
      <alignment horizontal="center"/>
    </xf>
    <xf numFmtId="0" fontId="11" fillId="0" borderId="87" xfId="0" applyFont="1" applyBorder="1"/>
    <xf numFmtId="0" fontId="11" fillId="0" borderId="28" xfId="0" applyFont="1" applyBorder="1"/>
    <xf numFmtId="0" fontId="11" fillId="0" borderId="87" xfId="0" applyFont="1" applyFill="1" applyBorder="1"/>
    <xf numFmtId="0" fontId="11" fillId="0" borderId="108" xfId="0" applyFont="1" applyFill="1" applyBorder="1"/>
    <xf numFmtId="0" fontId="12" fillId="0" borderId="54" xfId="0" applyFont="1" applyFill="1" applyBorder="1"/>
    <xf numFmtId="0" fontId="12" fillId="0" borderId="124" xfId="0" applyFont="1" applyFill="1" applyBorder="1"/>
    <xf numFmtId="0" fontId="16" fillId="0" borderId="83" xfId="0" applyFont="1" applyFill="1" applyBorder="1" applyAlignment="1">
      <alignment horizontal="centerContinuous"/>
    </xf>
    <xf numFmtId="3" fontId="28" fillId="0" borderId="30" xfId="0" applyNumberFormat="1" applyFont="1" applyFill="1" applyBorder="1"/>
    <xf numFmtId="0" fontId="5" fillId="0" borderId="150" xfId="0" applyFont="1" applyFill="1" applyBorder="1" applyAlignment="1">
      <alignment horizontal="center"/>
    </xf>
    <xf numFmtId="0" fontId="27" fillId="57" borderId="30" xfId="0" applyFont="1" applyFill="1" applyBorder="1" applyAlignment="1">
      <alignment horizontal="center"/>
    </xf>
    <xf numFmtId="0" fontId="27" fillId="57" borderId="57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21" fillId="56" borderId="140" xfId="28" applyFont="1" applyFill="1" applyBorder="1">
      <alignment/>
      <protection/>
    </xf>
    <xf numFmtId="3" fontId="35" fillId="0" borderId="27" xfId="28" applyNumberFormat="1" applyFont="1" applyFill="1" applyBorder="1">
      <alignment/>
      <protection/>
    </xf>
    <xf numFmtId="167" fontId="35" fillId="0" borderId="53" xfId="28" applyNumberFormat="1" applyFont="1" applyFill="1" applyBorder="1">
      <alignment/>
      <protection/>
    </xf>
    <xf numFmtId="0" fontId="21" fillId="56" borderId="61" xfId="28" applyFont="1" applyFill="1" applyBorder="1">
      <alignment/>
      <protection/>
    </xf>
    <xf numFmtId="0" fontId="21" fillId="56" borderId="67" xfId="28" applyFont="1" applyFill="1" applyBorder="1">
      <alignment/>
      <protection/>
    </xf>
    <xf numFmtId="3" fontId="35" fillId="0" borderId="121" xfId="28" applyNumberFormat="1" applyFont="1" applyFill="1" applyBorder="1">
      <alignment/>
      <protection/>
    </xf>
    <xf numFmtId="167" fontId="35" fillId="0" borderId="112" xfId="28" applyNumberFormat="1" applyFont="1" applyFill="1" applyBorder="1">
      <alignment/>
      <protection/>
    </xf>
    <xf numFmtId="0" fontId="21" fillId="56" borderId="164" xfId="28" applyFont="1" applyFill="1" applyBorder="1">
      <alignment/>
      <protection/>
    </xf>
    <xf numFmtId="3" fontId="38" fillId="0" borderId="162" xfId="28" applyNumberFormat="1" applyFont="1" applyFill="1" applyBorder="1">
      <alignment/>
      <protection/>
    </xf>
    <xf numFmtId="167" fontId="38" fillId="0" borderId="165" xfId="28" applyNumberFormat="1" applyFont="1" applyFill="1" applyBorder="1">
      <alignment/>
      <protection/>
    </xf>
    <xf numFmtId="167" fontId="35" fillId="0" borderId="27" xfId="28" applyNumberFormat="1" applyFont="1" applyFill="1" applyBorder="1">
      <alignment/>
      <protection/>
    </xf>
    <xf numFmtId="166" fontId="4" fillId="0" borderId="25" xfId="0" applyNumberFormat="1" applyFont="1" applyFill="1" applyBorder="1"/>
    <xf numFmtId="0" fontId="28" fillId="0" borderId="24" xfId="0" applyFont="1" applyFill="1" applyBorder="1"/>
    <xf numFmtId="0" fontId="28" fillId="0" borderId="25" xfId="0" applyFont="1" applyFill="1" applyBorder="1"/>
    <xf numFmtId="0" fontId="28" fillId="0" borderId="111" xfId="0" applyFont="1" applyFill="1" applyBorder="1"/>
    <xf numFmtId="166" fontId="26" fillId="20" borderId="134" xfId="0" applyNumberFormat="1" applyFont="1" applyFill="1" applyBorder="1"/>
    <xf numFmtId="166" fontId="26" fillId="20" borderId="25" xfId="0" applyNumberFormat="1" applyFont="1" applyFill="1" applyBorder="1"/>
    <xf numFmtId="166" fontId="26" fillId="57" borderId="25" xfId="0" applyNumberFormat="1" applyFont="1" applyFill="1" applyBorder="1"/>
    <xf numFmtId="167" fontId="4" fillId="0" borderId="26" xfId="0" applyNumberFormat="1" applyFont="1" applyFill="1" applyBorder="1"/>
    <xf numFmtId="167" fontId="5" fillId="0" borderId="44" xfId="0" applyNumberFormat="1" applyFont="1" applyFill="1" applyBorder="1"/>
    <xf numFmtId="166" fontId="28" fillId="20" borderId="42" xfId="0" applyNumberFormat="1" applyFont="1" applyFill="1" applyBorder="1"/>
    <xf numFmtId="166" fontId="28" fillId="20" borderId="115" xfId="0" applyNumberFormat="1" applyFont="1" applyFill="1" applyBorder="1"/>
    <xf numFmtId="166" fontId="26" fillId="20" borderId="111" xfId="0" applyNumberFormat="1" applyFont="1" applyFill="1" applyBorder="1"/>
    <xf numFmtId="166" fontId="26" fillId="0" borderId="42" xfId="0" applyNumberFormat="1" applyFont="1" applyFill="1" applyBorder="1"/>
    <xf numFmtId="0" fontId="26" fillId="20" borderId="25" xfId="0" applyFont="1" applyFill="1" applyBorder="1"/>
    <xf numFmtId="0" fontId="26" fillId="20" borderId="111" xfId="0" applyFont="1" applyFill="1" applyBorder="1"/>
    <xf numFmtId="0" fontId="26" fillId="20" borderId="27" xfId="0" applyFont="1" applyFill="1" applyBorder="1"/>
    <xf numFmtId="0" fontId="26" fillId="20" borderId="121" xfId="0" applyFont="1" applyFill="1" applyBorder="1"/>
    <xf numFmtId="167" fontId="4" fillId="0" borderId="25" xfId="0" applyNumberFormat="1" applyFont="1" applyFill="1" applyBorder="1"/>
    <xf numFmtId="166" fontId="26" fillId="20" borderId="27" xfId="0" applyNumberFormat="1" applyFont="1" applyFill="1" applyBorder="1"/>
    <xf numFmtId="0" fontId="27" fillId="0" borderId="89" xfId="0" applyFont="1" applyFill="1" applyBorder="1" applyAlignment="1">
      <alignment horizontal="center"/>
    </xf>
    <xf numFmtId="3" fontId="26" fillId="20" borderId="26" xfId="0" applyNumberFormat="1" applyFont="1" applyFill="1" applyBorder="1"/>
    <xf numFmtId="3" fontId="26" fillId="20" borderId="110" xfId="0" applyNumberFormat="1" applyFont="1" applyFill="1" applyBorder="1"/>
    <xf numFmtId="3" fontId="26" fillId="0" borderId="41" xfId="0" applyNumberFormat="1" applyFont="1" applyFill="1" applyBorder="1"/>
    <xf numFmtId="166" fontId="5" fillId="0" borderId="28" xfId="0" applyNumberFormat="1" applyFont="1" applyFill="1" applyBorder="1"/>
    <xf numFmtId="166" fontId="5" fillId="0" borderId="0" xfId="0" applyNumberFormat="1" applyFont="1" applyFill="1" applyBorder="1"/>
    <xf numFmtId="166" fontId="26" fillId="20" borderId="121" xfId="0" applyNumberFormat="1" applyFont="1" applyFill="1" applyBorder="1"/>
    <xf numFmtId="1" fontId="4" fillId="0" borderId="25" xfId="0" applyNumberFormat="1" applyFont="1" applyFill="1" applyBorder="1"/>
    <xf numFmtId="1" fontId="5" fillId="0" borderId="145" xfId="0" applyNumberFormat="1" applyFont="1" applyFill="1" applyBorder="1"/>
    <xf numFmtId="1" fontId="5" fillId="0" borderId="96" xfId="0" applyNumberFormat="1" applyFont="1" applyFill="1" applyBorder="1"/>
    <xf numFmtId="166" fontId="28" fillId="20" borderId="87" xfId="0" applyNumberFormat="1" applyFont="1" applyFill="1" applyBorder="1"/>
    <xf numFmtId="166" fontId="28" fillId="20" borderId="117" xfId="0" applyNumberFormat="1" applyFont="1" applyFill="1" applyBorder="1"/>
    <xf numFmtId="0" fontId="5" fillId="0" borderId="0" xfId="22" applyFont="1" applyFill="1" applyBorder="1" applyAlignment="1">
      <alignment horizontal="center"/>
      <protection/>
    </xf>
    <xf numFmtId="166" fontId="26" fillId="20" borderId="28" xfId="0" applyNumberFormat="1" applyFont="1" applyFill="1" applyBorder="1"/>
    <xf numFmtId="0" fontId="5" fillId="0" borderId="42" xfId="22" applyFont="1" applyFill="1" applyBorder="1" applyAlignment="1">
      <alignment horizontal="center"/>
      <protection/>
    </xf>
    <xf numFmtId="0" fontId="5" fillId="0" borderId="76" xfId="22" applyFont="1" applyFill="1" applyBorder="1" applyAlignment="1">
      <alignment horizontal="center"/>
      <protection/>
    </xf>
    <xf numFmtId="0" fontId="27" fillId="57" borderId="75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center"/>
    </xf>
    <xf numFmtId="166" fontId="4" fillId="20" borderId="43" xfId="0" applyNumberFormat="1" applyFont="1" applyFill="1" applyBorder="1"/>
    <xf numFmtId="166" fontId="26" fillId="20" borderId="26" xfId="0" applyNumberFormat="1" applyFont="1" applyFill="1" applyBorder="1"/>
    <xf numFmtId="166" fontId="26" fillId="57" borderId="26" xfId="0" applyNumberFormat="1" applyFont="1" applyFill="1" applyBorder="1"/>
    <xf numFmtId="166" fontId="4" fillId="57" borderId="43" xfId="0" applyNumberFormat="1" applyFont="1" applyFill="1" applyBorder="1"/>
    <xf numFmtId="167" fontId="5" fillId="57" borderId="51" xfId="0" applyNumberFormat="1" applyFont="1" applyFill="1" applyBorder="1"/>
    <xf numFmtId="3" fontId="4" fillId="0" borderId="0" xfId="0" applyNumberFormat="1" applyFont="1" applyFill="1" applyBorder="1"/>
    <xf numFmtId="0" fontId="5" fillId="0" borderId="100" xfId="0" applyFont="1" applyFill="1" applyBorder="1" applyAlignment="1">
      <alignment horizontal="center"/>
    </xf>
    <xf numFmtId="0" fontId="5" fillId="0" borderId="13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4" fillId="0" borderId="0" xfId="21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166" xfId="0" applyFont="1" applyFill="1" applyBorder="1" applyAlignment="1">
      <alignment horizontal="center"/>
    </xf>
    <xf numFmtId="0" fontId="5" fillId="0" borderId="16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167" fontId="4" fillId="0" borderId="60" xfId="21" applyNumberFormat="1" applyFont="1" applyBorder="1" applyAlignment="1">
      <alignment horizontal="right"/>
      <protection/>
    </xf>
    <xf numFmtId="167" fontId="4" fillId="0" borderId="69" xfId="0" applyNumberFormat="1" applyFont="1" applyFill="1" applyBorder="1"/>
    <xf numFmtId="167" fontId="4" fillId="0" borderId="53" xfId="0" applyNumberFormat="1" applyFont="1" applyFill="1" applyBorder="1"/>
    <xf numFmtId="3" fontId="8" fillId="58" borderId="23" xfId="20" applyNumberFormat="1" applyFont="1" applyFill="1" applyBorder="1">
      <alignment/>
      <protection/>
    </xf>
    <xf numFmtId="3" fontId="8" fillId="58" borderId="134" xfId="20" applyNumberFormat="1" applyFont="1" applyFill="1" applyBorder="1">
      <alignment/>
      <protection/>
    </xf>
    <xf numFmtId="3" fontId="29" fillId="0" borderId="26" xfId="0" applyNumberFormat="1" applyFont="1" applyBorder="1"/>
    <xf numFmtId="3" fontId="29" fillId="0" borderId="45" xfId="0" applyNumberFormat="1" applyFont="1" applyFill="1" applyBorder="1"/>
    <xf numFmtId="3" fontId="29" fillId="0" borderId="141" xfId="0" applyNumberFormat="1" applyFont="1" applyBorder="1"/>
    <xf numFmtId="3" fontId="8" fillId="0" borderId="45" xfId="0" applyNumberFormat="1" applyFont="1" applyFill="1" applyBorder="1"/>
    <xf numFmtId="3" fontId="8" fillId="0" borderId="141" xfId="0" applyNumberFormat="1" applyFont="1" applyBorder="1"/>
    <xf numFmtId="3" fontId="8" fillId="58" borderId="26" xfId="20" applyNumberFormat="1" applyFont="1" applyFill="1" applyBorder="1">
      <alignment/>
      <protection/>
    </xf>
    <xf numFmtId="3" fontId="8" fillId="58" borderId="25" xfId="20" applyNumberFormat="1" applyFont="1" applyFill="1" applyBorder="1">
      <alignment/>
      <protection/>
    </xf>
    <xf numFmtId="3" fontId="28" fillId="0" borderId="45" xfId="0" applyNumberFormat="1" applyFont="1" applyFill="1" applyBorder="1"/>
    <xf numFmtId="3" fontId="8" fillId="0" borderId="141" xfId="0" applyNumberFormat="1" applyFont="1" applyFill="1" applyBorder="1"/>
    <xf numFmtId="3" fontId="8" fillId="0" borderId="26" xfId="0" applyNumberFormat="1" applyFont="1" applyFill="1" applyBorder="1"/>
    <xf numFmtId="3" fontId="9" fillId="20" borderId="45" xfId="0" applyNumberFormat="1" applyFont="1" applyFill="1" applyBorder="1"/>
    <xf numFmtId="3" fontId="9" fillId="0" borderId="141" xfId="0" applyNumberFormat="1" applyFont="1" applyBorder="1"/>
    <xf numFmtId="3" fontId="28" fillId="0" borderId="26" xfId="0" applyNumberFormat="1" applyFont="1" applyBorder="1"/>
    <xf numFmtId="3" fontId="28" fillId="20" borderId="45" xfId="0" applyNumberFormat="1" applyFont="1" applyFill="1" applyBorder="1"/>
    <xf numFmtId="3" fontId="28" fillId="0" borderId="141" xfId="0" applyNumberFormat="1" applyFont="1" applyBorder="1"/>
    <xf numFmtId="3" fontId="8" fillId="20" borderId="45" xfId="0" applyNumberFormat="1" applyFont="1" applyFill="1" applyBorder="1"/>
    <xf numFmtId="3" fontId="9" fillId="0" borderId="26" xfId="0" applyNumberFormat="1" applyFont="1" applyFill="1" applyBorder="1"/>
    <xf numFmtId="3" fontId="9" fillId="58" borderId="48" xfId="21" applyNumberFormat="1" applyFont="1" applyFill="1" applyBorder="1" applyAlignment="1">
      <alignment horizontal="right"/>
      <protection/>
    </xf>
    <xf numFmtId="0" fontId="12" fillId="0" borderId="22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3" fontId="11" fillId="0" borderId="60" xfId="0" applyNumberFormat="1" applyFont="1" applyBorder="1"/>
    <xf numFmtId="3" fontId="11" fillId="0" borderId="61" xfId="0" applyNumberFormat="1" applyFont="1" applyBorder="1"/>
    <xf numFmtId="3" fontId="12" fillId="0" borderId="52" xfId="0" applyNumberFormat="1" applyFont="1" applyBorder="1"/>
    <xf numFmtId="0" fontId="12" fillId="0" borderId="76" xfId="0" applyFont="1" applyFill="1" applyBorder="1" applyAlignment="1">
      <alignment horizontal="center"/>
    </xf>
    <xf numFmtId="3" fontId="12" fillId="0" borderId="60" xfId="0" applyNumberFormat="1" applyFont="1" applyBorder="1"/>
    <xf numFmtId="3" fontId="12" fillId="0" borderId="61" xfId="0" applyNumberFormat="1" applyFont="1" applyBorder="1"/>
    <xf numFmtId="0" fontId="71" fillId="0" borderId="168" xfId="0" applyFont="1" applyFill="1" applyBorder="1" applyAlignment="1">
      <alignment/>
    </xf>
    <xf numFmtId="0" fontId="12" fillId="0" borderId="168" xfId="0" applyFont="1" applyFill="1" applyBorder="1" applyAlignment="1">
      <alignment/>
    </xf>
    <xf numFmtId="0" fontId="0" fillId="0" borderId="168" xfId="0" applyFill="1" applyBorder="1" applyAlignment="1">
      <alignment/>
    </xf>
    <xf numFmtId="0" fontId="20" fillId="0" borderId="2" xfId="25" applyNumberFormat="1" applyFill="1" applyAlignment="1" quotePrefix="1">
      <alignment horizontal="left" vertical="center" indent="1"/>
    </xf>
    <xf numFmtId="0" fontId="20" fillId="0" borderId="2" xfId="25" applyNumberFormat="1" applyFill="1" applyAlignment="1" quotePrefix="1">
      <alignment horizontal="left" vertical="center" wrapText="1"/>
    </xf>
    <xf numFmtId="0" fontId="20" fillId="0" borderId="2" xfId="26" applyNumberFormat="1" applyFill="1" applyAlignment="1" quotePrefix="1">
      <alignment horizontal="center" vertical="center" wrapText="1"/>
    </xf>
    <xf numFmtId="0" fontId="0" fillId="0" borderId="0" xfId="0" applyFill="1" applyAlignment="1">
      <alignment wrapText="1"/>
    </xf>
    <xf numFmtId="0" fontId="20" fillId="0" borderId="2" xfId="26" applyNumberFormat="1" applyFill="1" applyAlignment="1" quotePrefix="1">
      <alignment horizontal="left" vertical="center" indent="1"/>
    </xf>
    <xf numFmtId="3" fontId="20" fillId="0" borderId="2" xfId="27" applyNumberFormat="1" applyFill="1" applyAlignment="1">
      <alignment horizontal="right" vertical="center"/>
    </xf>
    <xf numFmtId="0" fontId="20" fillId="0" borderId="168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7" fillId="56" borderId="56" xfId="28" applyFont="1" applyFill="1" applyBorder="1">
      <alignment/>
      <protection/>
    </xf>
    <xf numFmtId="3" fontId="21" fillId="0" borderId="0" xfId="28" applyNumberFormat="1" applyFont="1" applyBorder="1">
      <alignment/>
      <protection/>
    </xf>
    <xf numFmtId="3" fontId="38" fillId="0" borderId="0" xfId="28" applyNumberFormat="1" applyFont="1" applyBorder="1">
      <alignment/>
      <protection/>
    </xf>
    <xf numFmtId="167" fontId="38" fillId="0" borderId="37" xfId="28" applyNumberFormat="1" applyFont="1" applyFill="1" applyBorder="1">
      <alignment/>
      <protection/>
    </xf>
    <xf numFmtId="3" fontId="38" fillId="0" borderId="87" xfId="28" applyNumberFormat="1" applyFont="1" applyFill="1" applyBorder="1">
      <alignment/>
      <protection/>
    </xf>
    <xf numFmtId="166" fontId="21" fillId="0" borderId="97" xfId="28" applyNumberFormat="1" applyFont="1" applyFill="1" applyBorder="1" applyAlignment="1">
      <alignment horizontal="center"/>
      <protection/>
    </xf>
    <xf numFmtId="167" fontId="21" fillId="0" borderId="97" xfId="28" applyNumberFormat="1" applyFont="1" applyFill="1" applyBorder="1" applyAlignment="1">
      <alignment horizontal="center"/>
      <protection/>
    </xf>
    <xf numFmtId="3" fontId="35" fillId="0" borderId="33" xfId="28" applyNumberFormat="1" applyFont="1" applyFill="1" applyBorder="1">
      <alignment/>
      <protection/>
    </xf>
    <xf numFmtId="167" fontId="35" fillId="0" borderId="91" xfId="28" applyNumberFormat="1" applyFont="1" applyFill="1" applyBorder="1">
      <alignment/>
      <protection/>
    </xf>
    <xf numFmtId="3" fontId="7" fillId="56" borderId="34" xfId="28" applyNumberFormat="1" applyFont="1" applyFill="1" applyBorder="1">
      <alignment/>
      <protection/>
    </xf>
    <xf numFmtId="3" fontId="7" fillId="56" borderId="27" xfId="28" applyNumberFormat="1" applyFont="1" applyFill="1" applyBorder="1">
      <alignment/>
      <protection/>
    </xf>
    <xf numFmtId="3" fontId="7" fillId="56" borderId="26" xfId="28" applyNumberFormat="1" applyFont="1" applyFill="1" applyBorder="1">
      <alignment/>
      <protection/>
    </xf>
    <xf numFmtId="167" fontId="7" fillId="56" borderId="27" xfId="28" applyNumberFormat="1" applyFont="1" applyFill="1" applyBorder="1">
      <alignment/>
      <protection/>
    </xf>
    <xf numFmtId="3" fontId="7" fillId="56" borderId="61" xfId="28" applyNumberFormat="1" applyFont="1" applyFill="1" applyBorder="1">
      <alignment/>
      <protection/>
    </xf>
    <xf numFmtId="167" fontId="7" fillId="56" borderId="43" xfId="28" applyNumberFormat="1" applyFont="1" applyFill="1" applyBorder="1">
      <alignment/>
      <protection/>
    </xf>
    <xf numFmtId="3" fontId="7" fillId="56" borderId="29" xfId="28" applyNumberFormat="1" applyFont="1" applyFill="1" applyBorder="1">
      <alignment/>
      <protection/>
    </xf>
    <xf numFmtId="3" fontId="21" fillId="56" borderId="61" xfId="28" applyNumberFormat="1" applyFont="1" applyFill="1" applyBorder="1">
      <alignment/>
      <protection/>
    </xf>
    <xf numFmtId="3" fontId="21" fillId="56" borderId="25" xfId="28" applyNumberFormat="1" applyFont="1" applyFill="1" applyBorder="1">
      <alignment/>
      <protection/>
    </xf>
    <xf numFmtId="167" fontId="21" fillId="56" borderId="29" xfId="28" applyNumberFormat="1" applyFont="1" applyFill="1" applyBorder="1">
      <alignment/>
      <protection/>
    </xf>
    <xf numFmtId="3" fontId="38" fillId="56" borderId="27" xfId="28" applyNumberFormat="1" applyFont="1" applyFill="1" applyBorder="1">
      <alignment/>
      <protection/>
    </xf>
    <xf numFmtId="3" fontId="38" fillId="0" borderId="29" xfId="28" applyNumberFormat="1" applyFont="1" applyFill="1" applyBorder="1">
      <alignment/>
      <protection/>
    </xf>
    <xf numFmtId="3" fontId="38" fillId="0" borderId="27" xfId="28" applyNumberFormat="1" applyFont="1" applyFill="1" applyBorder="1">
      <alignment/>
      <protection/>
    </xf>
    <xf numFmtId="167" fontId="38" fillId="0" borderId="53" xfId="28" applyNumberFormat="1" applyFont="1" applyFill="1" applyBorder="1">
      <alignment/>
      <protection/>
    </xf>
    <xf numFmtId="3" fontId="35" fillId="0" borderId="25" xfId="28" applyNumberFormat="1" applyFont="1" applyFill="1" applyBorder="1">
      <alignment/>
      <protection/>
    </xf>
    <xf numFmtId="3" fontId="21" fillId="56" borderId="67" xfId="28" applyNumberFormat="1" applyFont="1" applyFill="1" applyBorder="1">
      <alignment/>
      <protection/>
    </xf>
    <xf numFmtId="3" fontId="21" fillId="56" borderId="111" xfId="28" applyNumberFormat="1" applyFont="1" applyFill="1" applyBorder="1">
      <alignment/>
      <protection/>
    </xf>
    <xf numFmtId="167" fontId="21" fillId="56" borderId="58" xfId="28" applyNumberFormat="1" applyFont="1" applyFill="1" applyBorder="1">
      <alignment/>
      <protection/>
    </xf>
    <xf numFmtId="3" fontId="38" fillId="56" borderId="121" xfId="28" applyNumberFormat="1" applyFont="1" applyFill="1" applyBorder="1">
      <alignment/>
      <protection/>
    </xf>
    <xf numFmtId="3" fontId="38" fillId="0" borderId="58" xfId="28" applyNumberFormat="1" applyFont="1" applyFill="1" applyBorder="1">
      <alignment/>
      <protection/>
    </xf>
    <xf numFmtId="3" fontId="35" fillId="0" borderId="111" xfId="28" applyNumberFormat="1" applyFont="1" applyFill="1" applyBorder="1">
      <alignment/>
      <protection/>
    </xf>
    <xf numFmtId="0" fontId="21" fillId="56" borderId="169" xfId="28" applyFont="1" applyFill="1" applyBorder="1" applyAlignment="1">
      <alignment/>
      <protection/>
    </xf>
    <xf numFmtId="3" fontId="7" fillId="56" borderId="170" xfId="28" applyNumberFormat="1" applyFont="1" applyFill="1" applyBorder="1">
      <alignment/>
      <protection/>
    </xf>
    <xf numFmtId="3" fontId="7" fillId="56" borderId="171" xfId="28" applyNumberFormat="1" applyFont="1" applyFill="1" applyBorder="1">
      <alignment/>
      <protection/>
    </xf>
    <xf numFmtId="3" fontId="7" fillId="56" borderId="172" xfId="28" applyNumberFormat="1" applyFont="1" applyFill="1" applyBorder="1">
      <alignment/>
      <protection/>
    </xf>
    <xf numFmtId="167" fontId="7" fillId="56" borderId="171" xfId="28" applyNumberFormat="1" applyFont="1" applyFill="1" applyBorder="1" applyAlignment="1">
      <alignment horizontal="center"/>
      <protection/>
    </xf>
    <xf numFmtId="167" fontId="7" fillId="56" borderId="171" xfId="28" applyNumberFormat="1" applyFont="1" applyFill="1" applyBorder="1">
      <alignment/>
      <protection/>
    </xf>
    <xf numFmtId="3" fontId="7" fillId="56" borderId="169" xfId="28" applyNumberFormat="1" applyFont="1" applyFill="1" applyBorder="1">
      <alignment/>
      <protection/>
    </xf>
    <xf numFmtId="167" fontId="7" fillId="56" borderId="173" xfId="28" applyNumberFormat="1" applyFont="1" applyFill="1" applyBorder="1">
      <alignment/>
      <protection/>
    </xf>
    <xf numFmtId="3" fontId="7" fillId="56" borderId="174" xfId="28" applyNumberFormat="1" applyFont="1" applyFill="1" applyBorder="1">
      <alignment/>
      <protection/>
    </xf>
    <xf numFmtId="3" fontId="21" fillId="56" borderId="169" xfId="28" applyNumberFormat="1" applyFont="1" applyFill="1" applyBorder="1">
      <alignment/>
      <protection/>
    </xf>
    <xf numFmtId="3" fontId="21" fillId="56" borderId="175" xfId="28" applyNumberFormat="1" applyFont="1" applyFill="1" applyBorder="1">
      <alignment/>
      <protection/>
    </xf>
    <xf numFmtId="167" fontId="21" fillId="56" borderId="174" xfId="28" applyNumberFormat="1" applyFont="1" applyFill="1" applyBorder="1">
      <alignment/>
      <protection/>
    </xf>
    <xf numFmtId="3" fontId="38" fillId="56" borderId="171" xfId="28" applyNumberFormat="1" applyFont="1" applyFill="1" applyBorder="1">
      <alignment/>
      <protection/>
    </xf>
    <xf numFmtId="3" fontId="38" fillId="0" borderId="174" xfId="28" applyNumberFormat="1" applyFont="1" applyFill="1" applyBorder="1">
      <alignment/>
      <protection/>
    </xf>
    <xf numFmtId="3" fontId="38" fillId="0" borderId="171" xfId="28" applyNumberFormat="1" applyFont="1" applyFill="1" applyBorder="1">
      <alignment/>
      <protection/>
    </xf>
    <xf numFmtId="167" fontId="38" fillId="0" borderId="176" xfId="28" applyNumberFormat="1" applyFont="1" applyFill="1" applyBorder="1">
      <alignment/>
      <protection/>
    </xf>
    <xf numFmtId="3" fontId="35" fillId="0" borderId="175" xfId="28" applyNumberFormat="1" applyFont="1" applyFill="1" applyBorder="1">
      <alignment/>
      <protection/>
    </xf>
    <xf numFmtId="3" fontId="35" fillId="0" borderId="171" xfId="28" applyNumberFormat="1" applyFont="1" applyFill="1" applyBorder="1">
      <alignment/>
      <protection/>
    </xf>
    <xf numFmtId="167" fontId="35" fillId="0" borderId="176" xfId="28" applyNumberFormat="1" applyFont="1" applyFill="1" applyBorder="1">
      <alignment/>
      <protection/>
    </xf>
    <xf numFmtId="167" fontId="35" fillId="0" borderId="171" xfId="28" applyNumberFormat="1" applyFont="1" applyFill="1" applyBorder="1">
      <alignment/>
      <protection/>
    </xf>
    <xf numFmtId="3" fontId="35" fillId="0" borderId="177" xfId="28" applyNumberFormat="1" applyFont="1" applyFill="1" applyBorder="1">
      <alignment/>
      <protection/>
    </xf>
    <xf numFmtId="3" fontId="35" fillId="0" borderId="178" xfId="28" applyNumberFormat="1" applyFont="1" applyFill="1" applyBorder="1">
      <alignment/>
      <protection/>
    </xf>
    <xf numFmtId="167" fontId="35" fillId="0" borderId="179" xfId="28" applyNumberFormat="1" applyFont="1" applyFill="1" applyBorder="1">
      <alignment/>
      <protection/>
    </xf>
    <xf numFmtId="0" fontId="21" fillId="56" borderId="71" xfId="28" applyFont="1" applyFill="1" applyBorder="1">
      <alignment/>
      <protection/>
    </xf>
    <xf numFmtId="3" fontId="7" fillId="56" borderId="133" xfId="28" applyNumberFormat="1" applyFont="1" applyFill="1" applyBorder="1">
      <alignment/>
      <protection/>
    </xf>
    <xf numFmtId="3" fontId="7" fillId="56" borderId="55" xfId="28" applyNumberFormat="1" applyFont="1" applyFill="1" applyBorder="1">
      <alignment/>
      <protection/>
    </xf>
    <xf numFmtId="3" fontId="7" fillId="56" borderId="97" xfId="28" applyNumberFormat="1" applyFont="1" applyFill="1" applyBorder="1">
      <alignment/>
      <protection/>
    </xf>
    <xf numFmtId="167" fontId="7" fillId="56" borderId="128" xfId="28" applyNumberFormat="1" applyFont="1" applyFill="1" applyBorder="1">
      <alignment/>
      <protection/>
    </xf>
    <xf numFmtId="167" fontId="7" fillId="56" borderId="55" xfId="28" applyNumberFormat="1" applyFont="1" applyFill="1" applyBorder="1">
      <alignment/>
      <protection/>
    </xf>
    <xf numFmtId="3" fontId="7" fillId="56" borderId="71" xfId="28" applyNumberFormat="1" applyFont="1" applyFill="1" applyBorder="1">
      <alignment/>
      <protection/>
    </xf>
    <xf numFmtId="167" fontId="7" fillId="56" borderId="149" xfId="28" applyNumberFormat="1" applyFont="1" applyFill="1" applyBorder="1">
      <alignment/>
      <protection/>
    </xf>
    <xf numFmtId="3" fontId="7" fillId="56" borderId="148" xfId="28" applyNumberFormat="1" applyFont="1" applyFill="1" applyBorder="1">
      <alignment/>
      <protection/>
    </xf>
    <xf numFmtId="3" fontId="21" fillId="56" borderId="71" xfId="28" applyNumberFormat="1" applyFont="1" applyFill="1" applyBorder="1">
      <alignment/>
      <protection/>
    </xf>
    <xf numFmtId="3" fontId="21" fillId="56" borderId="128" xfId="28" applyNumberFormat="1" applyFont="1" applyFill="1" applyBorder="1">
      <alignment/>
      <protection/>
    </xf>
    <xf numFmtId="167" fontId="21" fillId="56" borderId="148" xfId="28" applyNumberFormat="1" applyFont="1" applyFill="1" applyBorder="1">
      <alignment/>
      <protection/>
    </xf>
    <xf numFmtId="3" fontId="38" fillId="56" borderId="55" xfId="28" applyNumberFormat="1" applyFont="1" applyFill="1" applyBorder="1">
      <alignment/>
      <protection/>
    </xf>
    <xf numFmtId="3" fontId="38" fillId="0" borderId="148" xfId="28" applyNumberFormat="1" applyFont="1" applyFill="1" applyBorder="1">
      <alignment/>
      <protection/>
    </xf>
    <xf numFmtId="3" fontId="38" fillId="0" borderId="97" xfId="28" applyNumberFormat="1" applyFont="1" applyFill="1" applyBorder="1">
      <alignment/>
      <protection/>
    </xf>
    <xf numFmtId="167" fontId="38" fillId="0" borderId="132" xfId="28" applyNumberFormat="1" applyFont="1" applyFill="1" applyBorder="1">
      <alignment/>
      <protection/>
    </xf>
    <xf numFmtId="3" fontId="38" fillId="56" borderId="133" xfId="28" applyNumberFormat="1" applyFont="1" applyFill="1" applyBorder="1">
      <alignment/>
      <protection/>
    </xf>
    <xf numFmtId="3" fontId="38" fillId="56" borderId="97" xfId="28" applyNumberFormat="1" applyFont="1" applyFill="1" applyBorder="1">
      <alignment/>
      <protection/>
    </xf>
    <xf numFmtId="167" fontId="38" fillId="0" borderId="55" xfId="28" applyNumberFormat="1" applyFont="1" applyFill="1" applyBorder="1">
      <alignment/>
      <protection/>
    </xf>
    <xf numFmtId="167" fontId="38" fillId="0" borderId="97" xfId="28" applyNumberFormat="1" applyFont="1" applyFill="1" applyBorder="1">
      <alignment/>
      <protection/>
    </xf>
    <xf numFmtId="3" fontId="38" fillId="0" borderId="133" xfId="28" applyNumberFormat="1" applyFont="1" applyFill="1" applyBorder="1">
      <alignment/>
      <protection/>
    </xf>
    <xf numFmtId="167" fontId="35" fillId="0" borderId="129" xfId="28" applyNumberFormat="1" applyFont="1" applyFill="1" applyBorder="1">
      <alignment/>
      <protection/>
    </xf>
    <xf numFmtId="167" fontId="7" fillId="56" borderId="25" xfId="28" applyNumberFormat="1" applyFont="1" applyFill="1" applyBorder="1">
      <alignment/>
      <protection/>
    </xf>
    <xf numFmtId="3" fontId="38" fillId="0" borderId="26" xfId="28" applyNumberFormat="1" applyFont="1" applyFill="1" applyBorder="1">
      <alignment/>
      <protection/>
    </xf>
    <xf numFmtId="3" fontId="35" fillId="0" borderId="26" xfId="28" applyNumberFormat="1" applyFont="1" applyFill="1" applyBorder="1">
      <alignment/>
      <protection/>
    </xf>
    <xf numFmtId="3" fontId="38" fillId="0" borderId="33" xfId="28" applyNumberFormat="1" applyFont="1" applyFill="1" applyBorder="1">
      <alignment/>
      <protection/>
    </xf>
    <xf numFmtId="3" fontId="35" fillId="0" borderId="45" xfId="28" applyNumberFormat="1" applyFont="1" applyFill="1" applyBorder="1">
      <alignment/>
      <protection/>
    </xf>
    <xf numFmtId="167" fontId="35" fillId="0" borderId="141" xfId="28" applyNumberFormat="1" applyFont="1" applyFill="1" applyBorder="1">
      <alignment/>
      <protection/>
    </xf>
    <xf numFmtId="0" fontId="21" fillId="56" borderId="61" xfId="28" applyFont="1" applyFill="1" applyBorder="1" applyAlignment="1">
      <alignment/>
      <protection/>
    </xf>
    <xf numFmtId="3" fontId="7" fillId="0" borderId="34" xfId="28" applyNumberFormat="1" applyFont="1" applyBorder="1">
      <alignment/>
      <protection/>
    </xf>
    <xf numFmtId="3" fontId="7" fillId="0" borderId="27" xfId="28" applyNumberFormat="1" applyFont="1" applyBorder="1">
      <alignment/>
      <protection/>
    </xf>
    <xf numFmtId="3" fontId="7" fillId="0" borderId="26" xfId="28" applyNumberFormat="1" applyFont="1" applyBorder="1">
      <alignment/>
      <protection/>
    </xf>
    <xf numFmtId="3" fontId="7" fillId="0" borderId="61" xfId="28" applyNumberFormat="1" applyFont="1" applyBorder="1">
      <alignment/>
      <protection/>
    </xf>
    <xf numFmtId="3" fontId="21" fillId="0" borderId="61" xfId="28" applyNumberFormat="1" applyFont="1" applyBorder="1">
      <alignment/>
      <protection/>
    </xf>
    <xf numFmtId="3" fontId="38" fillId="0" borderId="27" xfId="28" applyNumberFormat="1" applyFont="1" applyBorder="1">
      <alignment/>
      <protection/>
    </xf>
    <xf numFmtId="3" fontId="7" fillId="56" borderId="180" xfId="28" applyNumberFormat="1" applyFont="1" applyFill="1" applyBorder="1">
      <alignment/>
      <protection/>
    </xf>
    <xf numFmtId="3" fontId="7" fillId="56" borderId="121" xfId="28" applyNumberFormat="1" applyFont="1" applyFill="1" applyBorder="1">
      <alignment/>
      <protection/>
    </xf>
    <xf numFmtId="3" fontId="7" fillId="56" borderId="110" xfId="28" applyNumberFormat="1" applyFont="1" applyFill="1" applyBorder="1">
      <alignment/>
      <protection/>
    </xf>
    <xf numFmtId="167" fontId="7" fillId="56" borderId="111" xfId="28" applyNumberFormat="1" applyFont="1" applyFill="1" applyBorder="1">
      <alignment/>
      <protection/>
    </xf>
    <xf numFmtId="167" fontId="7" fillId="56" borderId="121" xfId="28" applyNumberFormat="1" applyFont="1" applyFill="1" applyBorder="1">
      <alignment/>
      <protection/>
    </xf>
    <xf numFmtId="3" fontId="7" fillId="56" borderId="67" xfId="28" applyNumberFormat="1" applyFont="1" applyFill="1" applyBorder="1">
      <alignment/>
      <protection/>
    </xf>
    <xf numFmtId="167" fontId="7" fillId="56" borderId="155" xfId="28" applyNumberFormat="1" applyFont="1" applyFill="1" applyBorder="1">
      <alignment/>
      <protection/>
    </xf>
    <xf numFmtId="3" fontId="7" fillId="56" borderId="58" xfId="28" applyNumberFormat="1" applyFont="1" applyFill="1" applyBorder="1">
      <alignment/>
      <protection/>
    </xf>
    <xf numFmtId="3" fontId="38" fillId="0" borderId="110" xfId="28" applyNumberFormat="1" applyFont="1" applyFill="1" applyBorder="1">
      <alignment/>
      <protection/>
    </xf>
    <xf numFmtId="167" fontId="38" fillId="0" borderId="112" xfId="28" applyNumberFormat="1" applyFont="1" applyFill="1" applyBorder="1">
      <alignment/>
      <protection/>
    </xf>
    <xf numFmtId="3" fontId="35" fillId="0" borderId="110" xfId="28" applyNumberFormat="1" applyFont="1" applyFill="1" applyBorder="1">
      <alignment/>
      <protection/>
    </xf>
    <xf numFmtId="167" fontId="35" fillId="0" borderId="121" xfId="28" applyNumberFormat="1" applyFont="1" applyFill="1" applyBorder="1">
      <alignment/>
      <protection/>
    </xf>
    <xf numFmtId="3" fontId="38" fillId="0" borderId="93" xfId="28" applyNumberFormat="1" applyFont="1" applyFill="1" applyBorder="1">
      <alignment/>
      <protection/>
    </xf>
    <xf numFmtId="167" fontId="35" fillId="0" borderId="94" xfId="28" applyNumberFormat="1" applyFont="1" applyFill="1" applyBorder="1">
      <alignment/>
      <protection/>
    </xf>
    <xf numFmtId="3" fontId="35" fillId="0" borderId="181" xfId="28" applyNumberFormat="1" applyFont="1" applyFill="1" applyBorder="1">
      <alignment/>
      <protection/>
    </xf>
    <xf numFmtId="3" fontId="7" fillId="56" borderId="182" xfId="28" applyNumberFormat="1" applyFont="1" applyFill="1" applyBorder="1">
      <alignment/>
      <protection/>
    </xf>
    <xf numFmtId="3" fontId="7" fillId="56" borderId="183" xfId="28" applyNumberFormat="1" applyFont="1" applyFill="1" applyBorder="1">
      <alignment/>
      <protection/>
    </xf>
    <xf numFmtId="3" fontId="7" fillId="56" borderId="162" xfId="28" applyNumberFormat="1" applyFont="1" applyFill="1" applyBorder="1">
      <alignment/>
      <protection/>
    </xf>
    <xf numFmtId="167" fontId="7" fillId="56" borderId="183" xfId="28" applyNumberFormat="1" applyFont="1" applyFill="1" applyBorder="1">
      <alignment/>
      <protection/>
    </xf>
    <xf numFmtId="167" fontId="7" fillId="56" borderId="183" xfId="28" applyNumberFormat="1" applyFont="1" applyFill="1" applyBorder="1" applyAlignment="1">
      <alignment horizontal="center"/>
      <protection/>
    </xf>
    <xf numFmtId="3" fontId="7" fillId="56" borderId="164" xfId="28" applyNumberFormat="1" applyFont="1" applyFill="1" applyBorder="1">
      <alignment/>
      <protection/>
    </xf>
    <xf numFmtId="167" fontId="7" fillId="56" borderId="184" xfId="28" applyNumberFormat="1" applyFont="1" applyFill="1" applyBorder="1">
      <alignment/>
      <protection/>
    </xf>
    <xf numFmtId="3" fontId="7" fillId="56" borderId="82" xfId="28" applyNumberFormat="1" applyFont="1" applyFill="1" applyBorder="1">
      <alignment/>
      <protection/>
    </xf>
    <xf numFmtId="3" fontId="21" fillId="56" borderId="164" xfId="28" applyNumberFormat="1" applyFont="1" applyFill="1" applyBorder="1">
      <alignment/>
      <protection/>
    </xf>
    <xf numFmtId="3" fontId="21" fillId="56" borderId="185" xfId="28" applyNumberFormat="1" applyFont="1" applyFill="1" applyBorder="1">
      <alignment/>
      <protection/>
    </xf>
    <xf numFmtId="167" fontId="21" fillId="56" borderId="82" xfId="28" applyNumberFormat="1" applyFont="1" applyFill="1" applyBorder="1">
      <alignment/>
      <protection/>
    </xf>
    <xf numFmtId="3" fontId="38" fillId="56" borderId="183" xfId="28" applyNumberFormat="1" applyFont="1" applyFill="1" applyBorder="1">
      <alignment/>
      <protection/>
    </xf>
    <xf numFmtId="3" fontId="38" fillId="0" borderId="82" xfId="28" applyNumberFormat="1" applyFont="1" applyFill="1" applyBorder="1">
      <alignment/>
      <protection/>
    </xf>
    <xf numFmtId="3" fontId="38" fillId="56" borderId="182" xfId="28" applyNumberFormat="1" applyFont="1" applyFill="1" applyBorder="1">
      <alignment/>
      <protection/>
    </xf>
    <xf numFmtId="3" fontId="38" fillId="56" borderId="162" xfId="28" applyNumberFormat="1" applyFont="1" applyFill="1" applyBorder="1">
      <alignment/>
      <protection/>
    </xf>
    <xf numFmtId="167" fontId="38" fillId="0" borderId="183" xfId="28" applyNumberFormat="1" applyFont="1" applyFill="1" applyBorder="1">
      <alignment/>
      <protection/>
    </xf>
    <xf numFmtId="3" fontId="38" fillId="0" borderId="108" xfId="28" applyNumberFormat="1" applyFont="1" applyFill="1" applyBorder="1">
      <alignment/>
      <protection/>
    </xf>
    <xf numFmtId="3" fontId="38" fillId="56" borderId="108" xfId="28" applyNumberFormat="1" applyFont="1" applyFill="1" applyBorder="1">
      <alignment/>
      <protection/>
    </xf>
    <xf numFmtId="167" fontId="38" fillId="0" borderId="108" xfId="28" applyNumberFormat="1" applyFont="1" applyFill="1" applyBorder="1">
      <alignment/>
      <protection/>
    </xf>
    <xf numFmtId="0" fontId="7" fillId="0" borderId="76" xfId="28" applyFont="1" applyBorder="1">
      <alignment/>
      <protection/>
    </xf>
    <xf numFmtId="3" fontId="21" fillId="56" borderId="186" xfId="28" applyNumberFormat="1" applyFont="1" applyFill="1" applyBorder="1" applyAlignment="1">
      <alignment horizontal="center"/>
      <protection/>
    </xf>
    <xf numFmtId="3" fontId="21" fillId="56" borderId="117" xfId="28" applyNumberFormat="1" applyFont="1" applyFill="1" applyBorder="1" applyAlignment="1">
      <alignment horizontal="center"/>
      <protection/>
    </xf>
    <xf numFmtId="0" fontId="21" fillId="56" borderId="108" xfId="28" applyNumberFormat="1" applyFont="1" applyFill="1" applyBorder="1" applyAlignment="1">
      <alignment horizontal="center"/>
      <protection/>
    </xf>
    <xf numFmtId="167" fontId="21" fillId="56" borderId="117" xfId="28" applyNumberFormat="1" applyFont="1" applyFill="1" applyBorder="1" applyAlignment="1">
      <alignment horizontal="center"/>
      <protection/>
    </xf>
    <xf numFmtId="3" fontId="7" fillId="56" borderId="117" xfId="28" applyNumberFormat="1" applyFont="1" applyFill="1" applyBorder="1" applyAlignment="1">
      <alignment horizontal="center"/>
      <protection/>
    </xf>
    <xf numFmtId="0" fontId="7" fillId="56" borderId="117" xfId="28" applyNumberFormat="1" applyFont="1" applyFill="1" applyBorder="1" applyAlignment="1">
      <alignment horizontal="center"/>
      <protection/>
    </xf>
    <xf numFmtId="3" fontId="7" fillId="56" borderId="76" xfId="28" applyNumberFormat="1" applyFont="1" applyFill="1" applyBorder="1" applyAlignment="1">
      <alignment horizontal="center"/>
      <protection/>
    </xf>
    <xf numFmtId="0" fontId="7" fillId="56" borderId="76" xfId="28" applyNumberFormat="1" applyFont="1" applyFill="1" applyBorder="1" applyAlignment="1">
      <alignment horizontal="center"/>
      <protection/>
    </xf>
    <xf numFmtId="0" fontId="7" fillId="56" borderId="66" xfId="28" applyNumberFormat="1" applyFont="1" applyFill="1" applyBorder="1" applyAlignment="1">
      <alignment horizontal="center"/>
      <protection/>
    </xf>
    <xf numFmtId="3" fontId="7" fillId="56" borderId="76" xfId="28" applyNumberFormat="1" applyFont="1" applyFill="1" applyBorder="1" applyAlignment="1">
      <alignment horizontal="center" wrapText="1"/>
      <protection/>
    </xf>
    <xf numFmtId="0" fontId="7" fillId="56" borderId="40" xfId="28" applyNumberFormat="1" applyFont="1" applyFill="1" applyBorder="1" applyAlignment="1">
      <alignment horizontal="center"/>
      <protection/>
    </xf>
    <xf numFmtId="3" fontId="21" fillId="56" borderId="164" xfId="28" applyNumberFormat="1" applyFont="1" applyFill="1" applyBorder="1" applyAlignment="1">
      <alignment horizontal="center" wrapText="1"/>
      <protection/>
    </xf>
    <xf numFmtId="0" fontId="21" fillId="56" borderId="185" xfId="28" applyNumberFormat="1" applyFont="1" applyFill="1" applyBorder="1" applyAlignment="1">
      <alignment horizontal="center"/>
      <protection/>
    </xf>
    <xf numFmtId="0" fontId="21" fillId="56" borderId="82" xfId="28" applyNumberFormat="1" applyFont="1" applyFill="1" applyBorder="1" applyAlignment="1">
      <alignment horizontal="center"/>
      <protection/>
    </xf>
    <xf numFmtId="3" fontId="21" fillId="56" borderId="183" xfId="28" applyNumberFormat="1" applyFont="1" applyFill="1" applyBorder="1" applyAlignment="1">
      <alignment horizontal="center" wrapText="1"/>
      <protection/>
    </xf>
    <xf numFmtId="0" fontId="21" fillId="0" borderId="187" xfId="28" applyNumberFormat="1" applyFont="1" applyFill="1" applyBorder="1" applyAlignment="1">
      <alignment horizontal="center"/>
      <protection/>
    </xf>
    <xf numFmtId="0" fontId="21" fillId="0" borderId="185" xfId="28" applyNumberFormat="1" applyFont="1" applyFill="1" applyBorder="1" applyAlignment="1">
      <alignment horizontal="center"/>
      <protection/>
    </xf>
    <xf numFmtId="0" fontId="21" fillId="0" borderId="165" xfId="28" applyNumberFormat="1" applyFont="1" applyFill="1" applyBorder="1" applyAlignment="1">
      <alignment horizontal="center"/>
      <protection/>
    </xf>
    <xf numFmtId="0" fontId="21" fillId="0" borderId="182" xfId="28" applyNumberFormat="1" applyFont="1" applyFill="1" applyBorder="1" applyAlignment="1">
      <alignment horizontal="center"/>
      <protection/>
    </xf>
    <xf numFmtId="0" fontId="21" fillId="0" borderId="176" xfId="28" applyNumberFormat="1" applyFont="1" applyFill="1" applyBorder="1" applyAlignment="1">
      <alignment horizontal="center"/>
      <protection/>
    </xf>
    <xf numFmtId="0" fontId="21" fillId="0" borderId="162" xfId="28" applyNumberFormat="1" applyFont="1" applyFill="1" applyBorder="1" applyAlignment="1">
      <alignment horizontal="center"/>
      <protection/>
    </xf>
    <xf numFmtId="0" fontId="21" fillId="0" borderId="171" xfId="28" applyNumberFormat="1" applyFont="1" applyFill="1" applyBorder="1" applyAlignment="1">
      <alignment horizontal="center"/>
      <protection/>
    </xf>
    <xf numFmtId="0" fontId="21" fillId="0" borderId="117" xfId="28" applyNumberFormat="1" applyFont="1" applyFill="1" applyBorder="1" applyAlignment="1">
      <alignment horizontal="center"/>
      <protection/>
    </xf>
    <xf numFmtId="0" fontId="21" fillId="0" borderId="108" xfId="28" applyNumberFormat="1" applyFont="1" applyFill="1" applyBorder="1" applyAlignment="1">
      <alignment horizontal="center"/>
      <protection/>
    </xf>
    <xf numFmtId="0" fontId="21" fillId="0" borderId="66" xfId="28" applyNumberFormat="1" applyFont="1" applyFill="1" applyBorder="1" applyAlignment="1">
      <alignment horizontal="center"/>
      <protection/>
    </xf>
    <xf numFmtId="3" fontId="38" fillId="56" borderId="114" xfId="28" applyNumberFormat="1" applyFont="1" applyFill="1" applyBorder="1">
      <alignment/>
      <protection/>
    </xf>
    <xf numFmtId="3" fontId="38" fillId="0" borderId="51" xfId="28" applyNumberFormat="1" applyFont="1" applyFill="1" applyBorder="1">
      <alignment/>
      <protection/>
    </xf>
    <xf numFmtId="3" fontId="38" fillId="0" borderId="55" xfId="28" applyNumberFormat="1" applyFont="1" applyFill="1" applyBorder="1">
      <alignment/>
      <protection/>
    </xf>
    <xf numFmtId="3" fontId="38" fillId="56" borderId="127" xfId="28" applyNumberFormat="1" applyFont="1" applyFill="1" applyBorder="1">
      <alignment/>
      <protection/>
    </xf>
    <xf numFmtId="3" fontId="38" fillId="56" borderId="41" xfId="28" applyNumberFormat="1" applyFont="1" applyFill="1" applyBorder="1">
      <alignment/>
      <protection/>
    </xf>
    <xf numFmtId="3" fontId="38" fillId="0" borderId="188" xfId="28" applyNumberFormat="1" applyFont="1" applyFill="1" applyBorder="1">
      <alignment/>
      <protection/>
    </xf>
    <xf numFmtId="3" fontId="38" fillId="0" borderId="189" xfId="28" applyNumberFormat="1" applyFont="1" applyFill="1" applyBorder="1">
      <alignment/>
      <protection/>
    </xf>
    <xf numFmtId="167" fontId="38" fillId="0" borderId="190" xfId="28" applyNumberFormat="1" applyFont="1" applyFill="1" applyBorder="1">
      <alignment/>
      <protection/>
    </xf>
    <xf numFmtId="167" fontId="38" fillId="0" borderId="191" xfId="28" applyNumberFormat="1" applyFont="1" applyFill="1" applyBorder="1">
      <alignment/>
      <protection/>
    </xf>
    <xf numFmtId="167" fontId="35" fillId="0" borderId="130" xfId="28" applyNumberFormat="1" applyFont="1" applyFill="1" applyBorder="1">
      <alignment/>
      <protection/>
    </xf>
    <xf numFmtId="167" fontId="35" fillId="0" borderId="192" xfId="28" applyNumberFormat="1" applyFont="1" applyFill="1" applyBorder="1">
      <alignment/>
      <protection/>
    </xf>
    <xf numFmtId="167" fontId="21" fillId="59" borderId="97" xfId="23" applyNumberFormat="1" applyFont="1" applyFill="1" applyBorder="1" applyAlignment="1">
      <alignment horizontal="center" wrapText="1"/>
      <protection/>
    </xf>
    <xf numFmtId="167" fontId="21" fillId="59" borderId="32" xfId="23" applyNumberFormat="1" applyFont="1" applyFill="1" applyBorder="1" applyAlignment="1">
      <alignment horizontal="center"/>
      <protection/>
    </xf>
    <xf numFmtId="0" fontId="21" fillId="59" borderId="162" xfId="23" applyNumberFormat="1" applyFont="1" applyFill="1" applyBorder="1" applyAlignment="1">
      <alignment horizontal="center"/>
      <protection/>
    </xf>
    <xf numFmtId="3" fontId="38" fillId="59" borderId="97" xfId="23" applyNumberFormat="1" applyFont="1" applyFill="1" applyBorder="1">
      <alignment/>
      <protection/>
    </xf>
    <xf numFmtId="3" fontId="35" fillId="59" borderId="73" xfId="23" applyNumberFormat="1" applyFont="1" applyFill="1" applyBorder="1">
      <alignment/>
      <protection/>
    </xf>
    <xf numFmtId="3" fontId="35" fillId="59" borderId="26" xfId="23" applyNumberFormat="1" applyFont="1" applyFill="1" applyBorder="1">
      <alignment/>
      <protection/>
    </xf>
    <xf numFmtId="3" fontId="35" fillId="59" borderId="110" xfId="23" applyNumberFormat="1" applyFont="1" applyFill="1" applyBorder="1">
      <alignment/>
      <protection/>
    </xf>
    <xf numFmtId="3" fontId="35" fillId="59" borderId="172" xfId="23" applyNumberFormat="1" applyFont="1" applyFill="1" applyBorder="1">
      <alignment/>
      <protection/>
    </xf>
    <xf numFmtId="3" fontId="35" fillId="59" borderId="78" xfId="23" applyNumberFormat="1" applyFont="1" applyFill="1" applyBorder="1">
      <alignment/>
      <protection/>
    </xf>
    <xf numFmtId="3" fontId="35" fillId="59" borderId="27" xfId="23" applyNumberFormat="1" applyFont="1" applyFill="1" applyBorder="1">
      <alignment/>
      <protection/>
    </xf>
    <xf numFmtId="3" fontId="35" fillId="59" borderId="121" xfId="23" applyNumberFormat="1" applyFont="1" applyFill="1" applyBorder="1">
      <alignment/>
      <protection/>
    </xf>
    <xf numFmtId="3" fontId="38" fillId="59" borderId="44" xfId="23" applyNumberFormat="1" applyFont="1" applyFill="1" applyBorder="1">
      <alignment/>
      <protection/>
    </xf>
    <xf numFmtId="3" fontId="38" fillId="59" borderId="162" xfId="23" applyNumberFormat="1" applyFont="1" applyFill="1" applyBorder="1">
      <alignment/>
      <protection/>
    </xf>
    <xf numFmtId="0" fontId="16" fillId="59" borderId="114" xfId="0" applyFont="1" applyFill="1" applyBorder="1" applyAlignment="1">
      <alignment horizontal="centerContinuous"/>
    </xf>
    <xf numFmtId="0" fontId="16" fillId="59" borderId="55" xfId="0" applyFont="1" applyFill="1" applyBorder="1" applyAlignment="1">
      <alignment horizontal="centerContinuous"/>
    </xf>
    <xf numFmtId="0" fontId="4" fillId="0" borderId="31" xfId="28" applyFont="1" applyBorder="1">
      <alignment/>
      <protection/>
    </xf>
    <xf numFmtId="3" fontId="28" fillId="0" borderId="75" xfId="0" applyNumberFormat="1" applyFont="1" applyFill="1" applyBorder="1"/>
    <xf numFmtId="167" fontId="28" fillId="0" borderId="75" xfId="0" applyNumberFormat="1" applyFont="1" applyFill="1" applyBorder="1"/>
    <xf numFmtId="0" fontId="7" fillId="56" borderId="61" xfId="28" applyFont="1" applyFill="1" applyBorder="1">
      <alignment/>
      <protection/>
    </xf>
    <xf numFmtId="3" fontId="38" fillId="59" borderId="193" xfId="23" applyNumberFormat="1" applyFont="1" applyFill="1" applyBorder="1">
      <alignment/>
      <protection/>
    </xf>
    <xf numFmtId="176" fontId="38" fillId="0" borderId="0" xfId="23" applyNumberFormat="1" applyFont="1" applyFill="1" applyBorder="1">
      <alignment/>
      <protection/>
    </xf>
    <xf numFmtId="167" fontId="5" fillId="0" borderId="114" xfId="0" applyNumberFormat="1" applyFont="1" applyFill="1" applyBorder="1"/>
    <xf numFmtId="3" fontId="4" fillId="0" borderId="34" xfId="0" applyNumberFormat="1" applyFont="1" applyFill="1" applyBorder="1"/>
    <xf numFmtId="3" fontId="5" fillId="0" borderId="133" xfId="0" applyNumberFormat="1" applyFont="1" applyFill="1" applyBorder="1"/>
    <xf numFmtId="3" fontId="4" fillId="0" borderId="126" xfId="0" applyNumberFormat="1" applyFont="1" applyFill="1" applyBorder="1"/>
    <xf numFmtId="3" fontId="4" fillId="0" borderId="77" xfId="0" applyNumberFormat="1" applyFont="1" applyFill="1" applyBorder="1"/>
    <xf numFmtId="3" fontId="5" fillId="0" borderId="147" xfId="0" applyNumberFormat="1" applyFont="1" applyFill="1" applyBorder="1"/>
    <xf numFmtId="3" fontId="5" fillId="0" borderId="182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3" fontId="29" fillId="0" borderId="33" xfId="0" applyNumberFormat="1" applyFont="1" applyBorder="1"/>
    <xf numFmtId="3" fontId="29" fillId="0" borderId="33" xfId="0" applyNumberFormat="1" applyFont="1" applyFill="1" applyBorder="1"/>
    <xf numFmtId="3" fontId="8" fillId="0" borderId="33" xfId="0" applyNumberFormat="1" applyFont="1" applyBorder="1"/>
    <xf numFmtId="3" fontId="8" fillId="0" borderId="33" xfId="0" applyNumberFormat="1" applyFont="1" applyFill="1" applyBorder="1"/>
    <xf numFmtId="0" fontId="9" fillId="0" borderId="33" xfId="0" applyFont="1" applyFill="1" applyBorder="1"/>
    <xf numFmtId="0" fontId="22" fillId="0" borderId="33" xfId="0" applyFont="1" applyFill="1" applyBorder="1"/>
    <xf numFmtId="0" fontId="22" fillId="0" borderId="119" xfId="0" applyFont="1" applyBorder="1"/>
    <xf numFmtId="3" fontId="8" fillId="0" borderId="130" xfId="0" applyNumberFormat="1" applyFont="1" applyBorder="1"/>
    <xf numFmtId="0" fontId="9" fillId="0" borderId="119" xfId="0" applyFont="1" applyFill="1" applyBorder="1"/>
    <xf numFmtId="0" fontId="40" fillId="0" borderId="130" xfId="0" applyFont="1" applyFill="1" applyBorder="1"/>
    <xf numFmtId="0" fontId="40" fillId="0" borderId="194" xfId="0" applyFont="1" applyFill="1" applyBorder="1"/>
    <xf numFmtId="3" fontId="9" fillId="0" borderId="178" xfId="0" applyNumberFormat="1" applyFont="1" applyFill="1" applyBorder="1"/>
    <xf numFmtId="0" fontId="40" fillId="0" borderId="178" xfId="0" applyFont="1" applyFill="1" applyBorder="1"/>
    <xf numFmtId="3" fontId="8" fillId="0" borderId="178" xfId="0" applyNumberFormat="1" applyFont="1" applyBorder="1"/>
    <xf numFmtId="3" fontId="8" fillId="0" borderId="192" xfId="0" applyNumberFormat="1" applyFont="1" applyBorder="1"/>
    <xf numFmtId="0" fontId="22" fillId="0" borderId="74" xfId="0" applyFont="1" applyBorder="1"/>
    <xf numFmtId="3" fontId="8" fillId="0" borderId="88" xfId="20" applyNumberFormat="1" applyFont="1" applyBorder="1">
      <alignment/>
      <protection/>
    </xf>
    <xf numFmtId="3" fontId="8" fillId="0" borderId="88" xfId="0" applyNumberFormat="1" applyFont="1" applyBorder="1"/>
    <xf numFmtId="3" fontId="8" fillId="0" borderId="129" xfId="0" applyNumberFormat="1" applyFont="1" applyBorder="1"/>
    <xf numFmtId="0" fontId="5" fillId="0" borderId="127" xfId="0" applyFont="1" applyFill="1" applyBorder="1"/>
    <xf numFmtId="0" fontId="22" fillId="0" borderId="97" xfId="0" applyFont="1" applyBorder="1" applyAlignment="1">
      <alignment horizontal="center"/>
    </xf>
    <xf numFmtId="3" fontId="22" fillId="0" borderId="97" xfId="0" applyNumberFormat="1" applyFont="1" applyBorder="1" applyAlignment="1">
      <alignment horizontal="center"/>
    </xf>
    <xf numFmtId="3" fontId="22" fillId="0" borderId="132" xfId="0" applyNumberFormat="1" applyFont="1" applyBorder="1" applyAlignment="1">
      <alignment horizontal="center"/>
    </xf>
    <xf numFmtId="0" fontId="16" fillId="59" borderId="187" xfId="0" applyFont="1" applyFill="1" applyBorder="1" applyAlignment="1">
      <alignment horizontal="centerContinuous"/>
    </xf>
    <xf numFmtId="3" fontId="22" fillId="0" borderId="162" xfId="0" applyNumberFormat="1" applyFont="1" applyBorder="1" applyAlignment="1">
      <alignment horizontal="center"/>
    </xf>
    <xf numFmtId="3" fontId="22" fillId="0" borderId="165" xfId="0" applyNumberFormat="1" applyFont="1" applyBorder="1" applyAlignment="1">
      <alignment horizontal="center"/>
    </xf>
    <xf numFmtId="175" fontId="4" fillId="0" borderId="0" xfId="40" applyNumberFormat="1" applyFont="1"/>
    <xf numFmtId="175" fontId="4" fillId="0" borderId="0" xfId="40" applyNumberFormat="1" applyFont="1" applyBorder="1"/>
    <xf numFmtId="0" fontId="9" fillId="0" borderId="0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1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58" borderId="81" xfId="0" applyFont="1" applyFill="1" applyBorder="1" applyAlignment="1">
      <alignment horizontal="center"/>
    </xf>
    <xf numFmtId="0" fontId="5" fillId="58" borderId="0" xfId="0" applyFont="1" applyFill="1" applyBorder="1" applyAlignment="1">
      <alignment horizontal="center"/>
    </xf>
    <xf numFmtId="0" fontId="5" fillId="58" borderId="38" xfId="0" applyFont="1" applyFill="1" applyBorder="1" applyAlignment="1">
      <alignment horizontal="center"/>
    </xf>
    <xf numFmtId="0" fontId="5" fillId="59" borderId="50" xfId="22" applyFont="1" applyFill="1" applyBorder="1" applyAlignment="1">
      <alignment horizontal="center"/>
      <protection/>
    </xf>
    <xf numFmtId="0" fontId="5" fillId="59" borderId="96" xfId="22" applyFont="1" applyFill="1" applyBorder="1" applyAlignment="1">
      <alignment horizontal="center"/>
      <protection/>
    </xf>
    <xf numFmtId="0" fontId="5" fillId="59" borderId="49" xfId="22" applyFont="1" applyFill="1" applyBorder="1" applyAlignment="1">
      <alignment horizontal="center"/>
      <protection/>
    </xf>
    <xf numFmtId="0" fontId="5" fillId="59" borderId="148" xfId="0" applyFont="1" applyFill="1" applyBorder="1" applyAlignment="1">
      <alignment horizontal="center"/>
    </xf>
    <xf numFmtId="0" fontId="5" fillId="59" borderId="128" xfId="0" applyFont="1" applyFill="1" applyBorder="1" applyAlignment="1">
      <alignment horizontal="center"/>
    </xf>
    <xf numFmtId="0" fontId="5" fillId="59" borderId="14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115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14" fillId="0" borderId="195" xfId="26" applyNumberFormat="1" applyFont="1" applyFill="1" applyBorder="1" applyAlignment="1" quotePrefix="1">
      <alignment horizontal="center" vertical="center" wrapText="1"/>
    </xf>
    <xf numFmtId="0" fontId="14" fillId="0" borderId="196" xfId="0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horizontal="center" vertical="center"/>
    </xf>
  </cellXfs>
  <cellStyles count="1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tab.2" xfId="20"/>
    <cellStyle name="normální_zákl.ukazatele95" xfId="21"/>
    <cellStyle name="Normální 5" xfId="22"/>
    <cellStyle name="Normální 2" xfId="23"/>
    <cellStyle name="SAPBEXItemHeader" xfId="24"/>
    <cellStyle name="SAPBEXchaText" xfId="25"/>
    <cellStyle name="SAPBEXstdItem" xfId="26"/>
    <cellStyle name="SAPBEXstdData" xfId="27"/>
    <cellStyle name="Normální 2 2" xfId="28"/>
    <cellStyle name="0_mezer" xfId="29"/>
    <cellStyle name="1_mezera" xfId="30"/>
    <cellStyle name="2_mezery" xfId="31"/>
    <cellStyle name="čárky 2" xfId="32"/>
    <cellStyle name="čárky 4" xfId="33"/>
    <cellStyle name="Měna 2" xfId="34"/>
    <cellStyle name="normální 3" xfId="35"/>
    <cellStyle name="Normální 3 2" xfId="36"/>
    <cellStyle name="Normální 3 3" xfId="37"/>
    <cellStyle name="Normální 4" xfId="38"/>
    <cellStyle name="Procenta 2" xfId="39"/>
    <cellStyle name="Procenta" xfId="40"/>
    <cellStyle name="Normální 6" xfId="41"/>
    <cellStyle name="Hyperlink" xfId="42"/>
    <cellStyle name="Hypertextový odkaz" xfId="43"/>
    <cellStyle name="Čárka 2" xfId="44"/>
    <cellStyle name="Čárky bez des. míst 2" xfId="45"/>
    <cellStyle name="Měna 3" xfId="46"/>
    <cellStyle name="Měny bez des. míst 2" xfId="47"/>
    <cellStyle name="Procenta 3" xfId="48"/>
    <cellStyle name="Normální 2 3" xfId="49"/>
    <cellStyle name="Comma 2" xfId="50"/>
    <cellStyle name="Currency 2" xfId="51"/>
    <cellStyle name="Date" xfId="52"/>
    <cellStyle name="Fixed" xfId="53"/>
    <cellStyle name="Heading1" xfId="54"/>
    <cellStyle name="Heading2" xfId="55"/>
    <cellStyle name="Percent 2" xfId="56"/>
    <cellStyle name="Total" xfId="57"/>
    <cellStyle name="Normální 3 4" xfId="58"/>
    <cellStyle name="Comma 3" xfId="59"/>
    <cellStyle name="Comma0" xfId="60"/>
    <cellStyle name="Currency 3" xfId="61"/>
    <cellStyle name="Currency0" xfId="62"/>
    <cellStyle name="Datum" xfId="63"/>
    <cellStyle name="Finanční0" xfId="64"/>
    <cellStyle name="Heading 1" xfId="65"/>
    <cellStyle name="Heading 2" xfId="66"/>
    <cellStyle name="Měna0" xfId="67"/>
    <cellStyle name="Pevný" xfId="68"/>
    <cellStyle name="Comma [0] 2" xfId="69"/>
    <cellStyle name="Styl 1" xfId="70"/>
    <cellStyle name="Hypertextový odkaz 2" xfId="71"/>
    <cellStyle name="Normální 7" xfId="72"/>
    <cellStyle name="Normální 12" xfId="73"/>
    <cellStyle name="20 % – Zvýraznění1 2" xfId="74"/>
    <cellStyle name="20 % – Zvýraznění2 2" xfId="75"/>
    <cellStyle name="20 % – Zvýraznění3 2" xfId="76"/>
    <cellStyle name="20 % – Zvýraznění4 2" xfId="77"/>
    <cellStyle name="20 % – Zvýraznění5 2" xfId="78"/>
    <cellStyle name="20 % – Zvýraznění6 2" xfId="79"/>
    <cellStyle name="40 % – Zvýraznění1 2" xfId="80"/>
    <cellStyle name="40 % – Zvýraznění2 2" xfId="81"/>
    <cellStyle name="40 % – Zvýraznění3 2" xfId="82"/>
    <cellStyle name="40 % – Zvýraznění4 2" xfId="83"/>
    <cellStyle name="40 % – Zvýraznění5 2" xfId="84"/>
    <cellStyle name="40 % – Zvýraznění6 2" xfId="85"/>
    <cellStyle name="60 % – Zvýraznění1 2" xfId="86"/>
    <cellStyle name="60 % – Zvýraznění2 2" xfId="87"/>
    <cellStyle name="60 % – Zvýraznění3 2" xfId="88"/>
    <cellStyle name="60 % – Zvýraznění4 2" xfId="89"/>
    <cellStyle name="60 % – Zvýraznění5 2" xfId="90"/>
    <cellStyle name="60 % – Zvýraznění6 2" xfId="91"/>
    <cellStyle name="Celkem 2" xfId="92"/>
    <cellStyle name="Čárka 3" xfId="93"/>
    <cellStyle name="Čárka 4" xfId="94"/>
    <cellStyle name="Chybně 2" xfId="95"/>
    <cellStyle name="Kontrolní buňka 2" xfId="96"/>
    <cellStyle name="Nadpis 1 2" xfId="97"/>
    <cellStyle name="Nadpis 2 2" xfId="98"/>
    <cellStyle name="Nadpis 3 2" xfId="99"/>
    <cellStyle name="Nadpis 4 2" xfId="100"/>
    <cellStyle name="Název 2" xfId="101"/>
    <cellStyle name="Neutrální 2" xfId="102"/>
    <cellStyle name="Normální 10" xfId="103"/>
    <cellStyle name="Normální 11" xfId="104"/>
    <cellStyle name="Normální 8" xfId="105"/>
    <cellStyle name="Normální 9" xfId="106"/>
    <cellStyle name="Poznámka 2" xfId="107"/>
    <cellStyle name="Propojená buňka 2" xfId="108"/>
    <cellStyle name="Správně 2" xfId="109"/>
    <cellStyle name="Text upozornění 2" xfId="110"/>
    <cellStyle name="Vstup 2" xfId="111"/>
    <cellStyle name="Výpočet 2" xfId="112"/>
    <cellStyle name="Výstup 2" xfId="113"/>
    <cellStyle name="Vysvětlující text 2" xfId="114"/>
    <cellStyle name="Zvýraznění 1 2" xfId="115"/>
    <cellStyle name="Zvýraznění 2 2" xfId="116"/>
    <cellStyle name="Zvýraznění 3 2" xfId="117"/>
    <cellStyle name="Zvýraznění 4 2" xfId="118"/>
    <cellStyle name="Zvýraznění 5 2" xfId="119"/>
    <cellStyle name="Zvýraznění 6 2" xfId="120"/>
    <cellStyle name="Normální 6 2" xfId="121"/>
    <cellStyle name="Čárka 5" xfId="122"/>
    <cellStyle name="Normální 13" xfId="123"/>
    <cellStyle name="Normální 2 4" xfId="124"/>
    <cellStyle name="Procenta 4" xfId="125"/>
    <cellStyle name="Total 2" xfId="126"/>
    <cellStyle name="Normální 6 2 2" xfId="127"/>
    <cellStyle name="Excel Built-in Normal" xfId="128"/>
    <cellStyle name="Hypertextový odkaz 3" xfId="129"/>
    <cellStyle name="Normální 5 2" xfId="130"/>
    <cellStyle name="Total 3" xfId="131"/>
    <cellStyle name="Normální 2 3 2" xfId="132"/>
    <cellStyle name="Normální 14" xfId="133"/>
    <cellStyle name="Název" xfId="134"/>
    <cellStyle name="Nadpis 1" xfId="135"/>
    <cellStyle name="Nadpis 2" xfId="136"/>
    <cellStyle name="Nadpis 3" xfId="137"/>
    <cellStyle name="Nadpis 4" xfId="138"/>
    <cellStyle name="Správně" xfId="139"/>
    <cellStyle name="Špatně" xfId="140"/>
    <cellStyle name="Neutrální" xfId="141"/>
    <cellStyle name="Vstup" xfId="142"/>
    <cellStyle name="Výstup" xfId="143"/>
    <cellStyle name="Výpočet" xfId="144"/>
    <cellStyle name="Propojená buňka" xfId="145"/>
    <cellStyle name="Kontrolní buňka" xfId="146"/>
    <cellStyle name="Text upozornění" xfId="147"/>
    <cellStyle name="Vysvětlující text" xfId="148"/>
    <cellStyle name="Celkem" xfId="149"/>
    <cellStyle name="Zvýraznění 1" xfId="150"/>
    <cellStyle name="20 % – Zvýraznění 1" xfId="151"/>
    <cellStyle name="40 % – Zvýraznění 1" xfId="152"/>
    <cellStyle name="60 % – Zvýraznění 1" xfId="153"/>
    <cellStyle name="Zvýraznění 2" xfId="154"/>
    <cellStyle name="20 % – Zvýraznění 2" xfId="155"/>
    <cellStyle name="40 % – Zvýraznění 2" xfId="156"/>
    <cellStyle name="60 % – Zvýraznění 2" xfId="157"/>
    <cellStyle name="Zvýraznění 3" xfId="158"/>
    <cellStyle name="20 % – Zvýraznění 3" xfId="159"/>
    <cellStyle name="40 % – Zvýraznění 3" xfId="160"/>
    <cellStyle name="60 % – Zvýraznění 3" xfId="161"/>
    <cellStyle name="Zvýraznění 4" xfId="162"/>
    <cellStyle name="20 % – Zvýraznění 4" xfId="163"/>
    <cellStyle name="40 % – Zvýraznění 4" xfId="164"/>
    <cellStyle name="60 % – Zvýraznění 4" xfId="165"/>
    <cellStyle name="Zvýraznění 5" xfId="166"/>
    <cellStyle name="20 % – Zvýraznění 5" xfId="167"/>
    <cellStyle name="40 % – Zvýraznění 5" xfId="168"/>
    <cellStyle name="60 % – Zvýraznění 5" xfId="169"/>
    <cellStyle name="Zvýraznění 6" xfId="170"/>
    <cellStyle name="20 % – Zvýraznění 6" xfId="171"/>
    <cellStyle name="40 % – Zvýraznění 6" xfId="172"/>
    <cellStyle name="60 % – Zvýraznění 6" xfId="173"/>
    <cellStyle name="Normální 15" xfId="174"/>
    <cellStyle name="Poznámka 3" xfId="175"/>
    <cellStyle name="normální 2 5" xfId="176"/>
    <cellStyle name="normální 2 6" xfId="177"/>
    <cellStyle name="normální 2 7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7625" cy="9525"/>
    <xdr:pic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47625" cy="9525"/>
    <xdr:pic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19050</xdr:colOff>
      <xdr:row>0</xdr:row>
      <xdr:rowOff>0</xdr:rowOff>
    </xdr:from>
    <xdr:ext cx="47625" cy="9525"/>
    <xdr:pic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05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0</xdr:row>
      <xdr:rowOff>0</xdr:rowOff>
    </xdr:from>
    <xdr:ext cx="47625" cy="9525"/>
    <xdr:pic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0</xdr:row>
      <xdr:rowOff>0</xdr:rowOff>
    </xdr:from>
    <xdr:ext cx="47625" cy="9525"/>
    <xdr:pic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8575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152400</xdr:rowOff>
    </xdr:to>
    <xdr:pic>
      <xdr:nvPicPr>
        <xdr:cNvPr id="41" name="Picture 1059" hidden="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0</xdr:row>
      <xdr:rowOff>152400</xdr:rowOff>
    </xdr:to>
    <xdr:pic>
      <xdr:nvPicPr>
        <xdr:cNvPr id="42" name="Picture 1124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29</xdr:col>
      <xdr:colOff>523875</xdr:colOff>
      <xdr:row>102</xdr:row>
      <xdr:rowOff>133350</xdr:rowOff>
    </xdr:to>
    <xdr:pic>
      <xdr:nvPicPr>
        <xdr:cNvPr id="43" name="BExXRND8208TWULE9S50U89VKPB7" descr="ETUGZV0SKTQDQB8JOYY0DCX79" hidden="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29641800" cy="1608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55</xdr:row>
      <xdr:rowOff>0</xdr:rowOff>
    </xdr:from>
    <xdr:ext cx="123825" cy="142875"/>
    <xdr:pic>
      <xdr:nvPicPr>
        <xdr:cNvPr id="44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8667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45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19050</xdr:colOff>
      <xdr:row>65</xdr:row>
      <xdr:rowOff>0</xdr:rowOff>
    </xdr:from>
    <xdr:ext cx="47625" cy="9525"/>
    <xdr:pic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19050</xdr:colOff>
      <xdr:row>65</xdr:row>
      <xdr:rowOff>0</xdr:rowOff>
    </xdr:from>
    <xdr:ext cx="47625" cy="9525"/>
    <xdr:pic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05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65</xdr:row>
      <xdr:rowOff>0</xdr:rowOff>
    </xdr:from>
    <xdr:ext cx="47625" cy="9525"/>
    <xdr:pic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65</xdr:row>
      <xdr:rowOff>0</xdr:rowOff>
    </xdr:from>
    <xdr:ext cx="47625" cy="9525"/>
    <xdr:pic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8575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twoCellAnchor editAs="oneCell">
    <xdr:from>
      <xdr:col>0</xdr:col>
      <xdr:colOff>0</xdr:colOff>
      <xdr:row>65</xdr:row>
      <xdr:rowOff>0</xdr:rowOff>
    </xdr:from>
    <xdr:to>
      <xdr:col>0</xdr:col>
      <xdr:colOff>695325</xdr:colOff>
      <xdr:row>65</xdr:row>
      <xdr:rowOff>152400</xdr:rowOff>
    </xdr:to>
    <xdr:pic>
      <xdr:nvPicPr>
        <xdr:cNvPr id="85" name="Picture 1059" hidden="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19175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65</xdr:row>
      <xdr:rowOff>0</xdr:rowOff>
    </xdr:from>
    <xdr:to>
      <xdr:col>0</xdr:col>
      <xdr:colOff>457200</xdr:colOff>
      <xdr:row>65</xdr:row>
      <xdr:rowOff>152400</xdr:rowOff>
    </xdr:to>
    <xdr:pic>
      <xdr:nvPicPr>
        <xdr:cNvPr id="86" name="Picture 1124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19175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9"/>
  <sheetViews>
    <sheetView tabSelected="1" zoomScaleSheetLayoutView="75" zoomScalePageLayoutView="60" workbookViewId="0" topLeftCell="A1"/>
  </sheetViews>
  <sheetFormatPr defaultColWidth="9.140625" defaultRowHeight="12"/>
  <cols>
    <col min="1" max="1" width="5.421875" style="23" customWidth="1"/>
    <col min="2" max="2" width="64.421875" style="23" customWidth="1"/>
    <col min="3" max="12" width="15.00390625" style="23" customWidth="1"/>
    <col min="13" max="13" width="15.00390625" style="22" customWidth="1"/>
    <col min="14" max="15" width="15.00390625" style="23" customWidth="1"/>
    <col min="16" max="17" width="15.00390625" style="24" customWidth="1"/>
    <col min="18" max="21" width="15.00390625" style="23" customWidth="1"/>
    <col min="22" max="22" width="15.00390625" style="25" customWidth="1"/>
    <col min="23" max="24" width="15.00390625" style="22" customWidth="1"/>
    <col min="25" max="47" width="15.00390625" style="23" customWidth="1"/>
    <col min="48" max="50" width="22.140625" style="23" customWidth="1"/>
    <col min="51" max="51" width="19.7109375" style="23" customWidth="1"/>
    <col min="52" max="53" width="19.7109375" style="24" customWidth="1"/>
    <col min="54" max="54" width="22.140625" style="24" customWidth="1"/>
    <col min="55" max="55" width="22.140625" style="25" customWidth="1"/>
    <col min="56" max="56" width="22.140625" style="23" customWidth="1"/>
    <col min="57" max="60" width="17.7109375" style="23" customWidth="1"/>
    <col min="61" max="66" width="18.140625" style="23" customWidth="1"/>
    <col min="67" max="69" width="15.140625" style="23" customWidth="1"/>
    <col min="70" max="70" width="17.7109375" style="23" customWidth="1"/>
    <col min="71" max="71" width="18.00390625" style="23" customWidth="1"/>
    <col min="72" max="72" width="17.7109375" style="23" customWidth="1"/>
    <col min="73" max="73" width="3.7109375" style="23" customWidth="1"/>
    <col min="74" max="16384" width="9.140625" style="23" customWidth="1"/>
  </cols>
  <sheetData>
    <row r="1" spans="1:72" ht="16.5" customHeight="1" thickTop="1">
      <c r="A1" s="1"/>
      <c r="B1" s="671"/>
      <c r="C1" s="1032" t="s">
        <v>24</v>
      </c>
      <c r="D1" s="1033"/>
      <c r="E1" s="1033"/>
      <c r="F1" s="1033"/>
      <c r="G1" s="1034"/>
      <c r="H1" s="1032" t="s">
        <v>29</v>
      </c>
      <c r="I1" s="1033"/>
      <c r="J1" s="1033"/>
      <c r="K1" s="1033"/>
      <c r="L1" s="1034"/>
      <c r="M1" s="1032" t="s">
        <v>0</v>
      </c>
      <c r="N1" s="1033"/>
      <c r="O1" s="1033"/>
      <c r="P1" s="1033"/>
      <c r="Q1" s="1034"/>
      <c r="R1" s="1032" t="s">
        <v>1</v>
      </c>
      <c r="S1" s="1033"/>
      <c r="T1" s="1033"/>
      <c r="U1" s="1033"/>
      <c r="V1" s="1034"/>
      <c r="W1" s="1032" t="s">
        <v>79</v>
      </c>
      <c r="X1" s="1033"/>
      <c r="Y1" s="1033"/>
      <c r="Z1" s="1033"/>
      <c r="AA1" s="1034"/>
      <c r="AB1" s="1032" t="s">
        <v>121</v>
      </c>
      <c r="AC1" s="1033"/>
      <c r="AD1" s="1033"/>
      <c r="AE1" s="1033"/>
      <c r="AF1" s="1034"/>
      <c r="AG1" s="1032" t="s">
        <v>122</v>
      </c>
      <c r="AH1" s="1033"/>
      <c r="AI1" s="1033"/>
      <c r="AJ1" s="1033"/>
      <c r="AK1" s="1034"/>
      <c r="AL1" s="1032" t="s">
        <v>121</v>
      </c>
      <c r="AM1" s="1033"/>
      <c r="AN1" s="1033"/>
      <c r="AO1" s="1033"/>
      <c r="AP1" s="1034"/>
      <c r="AQ1" s="1032" t="s">
        <v>81</v>
      </c>
      <c r="AR1" s="1033"/>
      <c r="AS1" s="1033"/>
      <c r="AT1" s="1033"/>
      <c r="AU1" s="1034"/>
      <c r="AV1" s="1041" t="s">
        <v>125</v>
      </c>
      <c r="AW1" s="1042"/>
      <c r="AX1" s="1043"/>
      <c r="AY1" s="1044" t="s">
        <v>105</v>
      </c>
      <c r="AZ1" s="1045"/>
      <c r="BA1" s="1046"/>
      <c r="BB1" s="1041" t="s">
        <v>2</v>
      </c>
      <c r="BC1" s="1042"/>
      <c r="BD1" s="1043"/>
      <c r="BE1" s="1041" t="s">
        <v>119</v>
      </c>
      <c r="BF1" s="1042"/>
      <c r="BG1" s="1042"/>
      <c r="BH1" s="1043"/>
      <c r="BI1" s="1041" t="s">
        <v>3</v>
      </c>
      <c r="BJ1" s="1042"/>
      <c r="BK1" s="1043"/>
      <c r="BL1" s="1047" t="s">
        <v>4</v>
      </c>
      <c r="BM1" s="1048"/>
      <c r="BN1" s="1049"/>
      <c r="BO1" s="1041" t="s">
        <v>32</v>
      </c>
      <c r="BP1" s="1042"/>
      <c r="BQ1" s="1043"/>
      <c r="BR1" s="1041" t="s">
        <v>5</v>
      </c>
      <c r="BS1" s="1042"/>
      <c r="BT1" s="1043"/>
    </row>
    <row r="2" spans="1:72" ht="16.5" customHeight="1" thickBot="1">
      <c r="A2" s="989"/>
      <c r="B2" s="672" t="s">
        <v>188</v>
      </c>
      <c r="C2" s="1035" t="s">
        <v>25</v>
      </c>
      <c r="D2" s="1036"/>
      <c r="E2" s="1036"/>
      <c r="F2" s="1036"/>
      <c r="G2" s="1037"/>
      <c r="H2" s="1035" t="s">
        <v>30</v>
      </c>
      <c r="I2" s="1036"/>
      <c r="J2" s="1036"/>
      <c r="K2" s="1036"/>
      <c r="L2" s="1037"/>
      <c r="M2" s="1035" t="s">
        <v>21</v>
      </c>
      <c r="N2" s="1036"/>
      <c r="O2" s="1036"/>
      <c r="P2" s="1036"/>
      <c r="Q2" s="1037"/>
      <c r="R2" s="1035" t="s">
        <v>7</v>
      </c>
      <c r="S2" s="1036"/>
      <c r="T2" s="1036"/>
      <c r="U2" s="1036"/>
      <c r="V2" s="1037"/>
      <c r="W2" s="1035" t="s">
        <v>104</v>
      </c>
      <c r="X2" s="1036"/>
      <c r="Y2" s="1036"/>
      <c r="Z2" s="1036"/>
      <c r="AA2" s="1037"/>
      <c r="AB2" s="1035" t="s">
        <v>80</v>
      </c>
      <c r="AC2" s="1036"/>
      <c r="AD2" s="1036"/>
      <c r="AE2" s="1036"/>
      <c r="AF2" s="1037"/>
      <c r="AG2" s="1035" t="s">
        <v>69</v>
      </c>
      <c r="AH2" s="1036"/>
      <c r="AI2" s="1036"/>
      <c r="AJ2" s="1036"/>
      <c r="AK2" s="1037"/>
      <c r="AL2" s="1035" t="s">
        <v>175</v>
      </c>
      <c r="AM2" s="1036"/>
      <c r="AN2" s="1036"/>
      <c r="AO2" s="1036"/>
      <c r="AP2" s="1037"/>
      <c r="AQ2" s="1035" t="s">
        <v>103</v>
      </c>
      <c r="AR2" s="1036"/>
      <c r="AS2" s="1036"/>
      <c r="AT2" s="1036"/>
      <c r="AU2" s="1037"/>
      <c r="AV2" s="1035" t="s">
        <v>64</v>
      </c>
      <c r="AW2" s="1036"/>
      <c r="AX2" s="1037"/>
      <c r="AY2" s="1035" t="s">
        <v>102</v>
      </c>
      <c r="AZ2" s="1036"/>
      <c r="BA2" s="1037"/>
      <c r="BB2" s="1035"/>
      <c r="BC2" s="1036"/>
      <c r="BD2" s="1037"/>
      <c r="BE2" s="1035" t="s">
        <v>174</v>
      </c>
      <c r="BF2" s="1036"/>
      <c r="BG2" s="1036"/>
      <c r="BH2" s="1037"/>
      <c r="BI2" s="1035"/>
      <c r="BJ2" s="1036"/>
      <c r="BK2" s="1037"/>
      <c r="BL2" s="1035" t="s">
        <v>173</v>
      </c>
      <c r="BM2" s="1036"/>
      <c r="BN2" s="1037"/>
      <c r="BO2" s="1041" t="s">
        <v>33</v>
      </c>
      <c r="BP2" s="1042"/>
      <c r="BQ2" s="1043"/>
      <c r="BR2" s="1041" t="s">
        <v>8</v>
      </c>
      <c r="BS2" s="1042"/>
      <c r="BT2" s="1043"/>
    </row>
    <row r="3" spans="1:72" s="222" customFormat="1" ht="15" customHeight="1" thickBot="1" thickTop="1">
      <c r="A3" s="668" t="s">
        <v>6</v>
      </c>
      <c r="B3" s="672"/>
      <c r="C3" s="565" t="s">
        <v>43</v>
      </c>
      <c r="D3" s="565" t="s">
        <v>43</v>
      </c>
      <c r="E3" s="565" t="s">
        <v>43</v>
      </c>
      <c r="F3" s="565" t="s">
        <v>9</v>
      </c>
      <c r="G3" s="565" t="s">
        <v>9</v>
      </c>
      <c r="H3" s="565" t="s">
        <v>43</v>
      </c>
      <c r="I3" s="565" t="s">
        <v>43</v>
      </c>
      <c r="J3" s="565" t="s">
        <v>43</v>
      </c>
      <c r="K3" s="565" t="s">
        <v>9</v>
      </c>
      <c r="L3" s="565" t="s">
        <v>9</v>
      </c>
      <c r="M3" s="565" t="s">
        <v>43</v>
      </c>
      <c r="N3" s="565" t="s">
        <v>43</v>
      </c>
      <c r="O3" s="565" t="s">
        <v>43</v>
      </c>
      <c r="P3" s="565" t="s">
        <v>9</v>
      </c>
      <c r="Q3" s="565" t="s">
        <v>9</v>
      </c>
      <c r="R3" s="565" t="s">
        <v>43</v>
      </c>
      <c r="S3" s="565" t="s">
        <v>43</v>
      </c>
      <c r="T3" s="565" t="s">
        <v>43</v>
      </c>
      <c r="U3" s="565" t="s">
        <v>9</v>
      </c>
      <c r="V3" s="565" t="s">
        <v>9</v>
      </c>
      <c r="W3" s="565" t="s">
        <v>43</v>
      </c>
      <c r="X3" s="565" t="s">
        <v>43</v>
      </c>
      <c r="Y3" s="565" t="s">
        <v>43</v>
      </c>
      <c r="Z3" s="565" t="s">
        <v>9</v>
      </c>
      <c r="AA3" s="565" t="s">
        <v>9</v>
      </c>
      <c r="AB3" s="565" t="s">
        <v>43</v>
      </c>
      <c r="AC3" s="565" t="s">
        <v>43</v>
      </c>
      <c r="AD3" s="565" t="s">
        <v>43</v>
      </c>
      <c r="AE3" s="565" t="s">
        <v>9</v>
      </c>
      <c r="AF3" s="565" t="s">
        <v>9</v>
      </c>
      <c r="AG3" s="565" t="s">
        <v>43</v>
      </c>
      <c r="AH3" s="565" t="s">
        <v>43</v>
      </c>
      <c r="AI3" s="565" t="s">
        <v>43</v>
      </c>
      <c r="AJ3" s="565" t="s">
        <v>9</v>
      </c>
      <c r="AK3" s="565" t="s">
        <v>9</v>
      </c>
      <c r="AL3" s="565" t="s">
        <v>43</v>
      </c>
      <c r="AM3" s="565" t="s">
        <v>43</v>
      </c>
      <c r="AN3" s="565" t="s">
        <v>43</v>
      </c>
      <c r="AO3" s="565" t="s">
        <v>9</v>
      </c>
      <c r="AP3" s="565" t="s">
        <v>9</v>
      </c>
      <c r="AQ3" s="565" t="s">
        <v>43</v>
      </c>
      <c r="AR3" s="565" t="s">
        <v>43</v>
      </c>
      <c r="AS3" s="565" t="s">
        <v>43</v>
      </c>
      <c r="AT3" s="565" t="s">
        <v>9</v>
      </c>
      <c r="AU3" s="565" t="s">
        <v>9</v>
      </c>
      <c r="AV3" s="565" t="s">
        <v>43</v>
      </c>
      <c r="AW3" s="565" t="s">
        <v>43</v>
      </c>
      <c r="AX3" s="565" t="s">
        <v>9</v>
      </c>
      <c r="AY3" s="565" t="s">
        <v>43</v>
      </c>
      <c r="AZ3" s="565" t="s">
        <v>43</v>
      </c>
      <c r="BA3" s="565" t="s">
        <v>9</v>
      </c>
      <c r="BB3" s="565" t="s">
        <v>43</v>
      </c>
      <c r="BC3" s="565" t="s">
        <v>43</v>
      </c>
      <c r="BD3" s="565" t="s">
        <v>9</v>
      </c>
      <c r="BE3" s="565" t="s">
        <v>43</v>
      </c>
      <c r="BF3" s="565" t="s">
        <v>43</v>
      </c>
      <c r="BG3" s="565" t="s">
        <v>9</v>
      </c>
      <c r="BH3" s="565" t="s">
        <v>10</v>
      </c>
      <c r="BI3" s="565" t="s">
        <v>43</v>
      </c>
      <c r="BJ3" s="565" t="s">
        <v>43</v>
      </c>
      <c r="BK3" s="565" t="s">
        <v>9</v>
      </c>
      <c r="BL3" s="565" t="s">
        <v>43</v>
      </c>
      <c r="BM3" s="565" t="s">
        <v>43</v>
      </c>
      <c r="BN3" s="565" t="s">
        <v>9</v>
      </c>
      <c r="BO3" s="1041" t="s">
        <v>34</v>
      </c>
      <c r="BP3" s="1042"/>
      <c r="BQ3" s="1043"/>
      <c r="BR3" s="565" t="s">
        <v>43</v>
      </c>
      <c r="BS3" s="565" t="s">
        <v>43</v>
      </c>
      <c r="BT3" s="565" t="s">
        <v>9</v>
      </c>
    </row>
    <row r="4" spans="1:73" s="226" customFormat="1" ht="15" customHeight="1" thickTop="1">
      <c r="A4" s="554"/>
      <c r="B4" s="672" t="s">
        <v>189</v>
      </c>
      <c r="C4" s="566">
        <v>2019</v>
      </c>
      <c r="D4" s="566">
        <v>2020</v>
      </c>
      <c r="E4" s="566">
        <v>2020</v>
      </c>
      <c r="F4" s="566" t="s">
        <v>192</v>
      </c>
      <c r="G4" s="566" t="s">
        <v>193</v>
      </c>
      <c r="H4" s="566">
        <v>2019</v>
      </c>
      <c r="I4" s="566">
        <v>2020</v>
      </c>
      <c r="J4" s="566">
        <v>2020</v>
      </c>
      <c r="K4" s="566" t="s">
        <v>192</v>
      </c>
      <c r="L4" s="566" t="s">
        <v>193</v>
      </c>
      <c r="M4" s="566">
        <v>2019</v>
      </c>
      <c r="N4" s="566">
        <v>2020</v>
      </c>
      <c r="O4" s="566">
        <v>2020</v>
      </c>
      <c r="P4" s="566" t="s">
        <v>192</v>
      </c>
      <c r="Q4" s="566" t="s">
        <v>193</v>
      </c>
      <c r="R4" s="566">
        <v>2019</v>
      </c>
      <c r="S4" s="566">
        <v>2020</v>
      </c>
      <c r="T4" s="566">
        <v>2020</v>
      </c>
      <c r="U4" s="566" t="s">
        <v>192</v>
      </c>
      <c r="V4" s="566" t="s">
        <v>193</v>
      </c>
      <c r="W4" s="566">
        <v>2019</v>
      </c>
      <c r="X4" s="566">
        <v>2020</v>
      </c>
      <c r="Y4" s="566">
        <v>2020</v>
      </c>
      <c r="Z4" s="566" t="s">
        <v>192</v>
      </c>
      <c r="AA4" s="566" t="s">
        <v>193</v>
      </c>
      <c r="AB4" s="566">
        <v>2019</v>
      </c>
      <c r="AC4" s="566">
        <v>2020</v>
      </c>
      <c r="AD4" s="566">
        <v>2020</v>
      </c>
      <c r="AE4" s="566" t="s">
        <v>192</v>
      </c>
      <c r="AF4" s="566" t="s">
        <v>193</v>
      </c>
      <c r="AG4" s="566">
        <v>2019</v>
      </c>
      <c r="AH4" s="566">
        <v>2020</v>
      </c>
      <c r="AI4" s="566">
        <v>2020</v>
      </c>
      <c r="AJ4" s="566" t="s">
        <v>192</v>
      </c>
      <c r="AK4" s="566" t="s">
        <v>193</v>
      </c>
      <c r="AL4" s="566">
        <v>2019</v>
      </c>
      <c r="AM4" s="566">
        <v>2020</v>
      </c>
      <c r="AN4" s="566">
        <v>2020</v>
      </c>
      <c r="AO4" s="566" t="s">
        <v>192</v>
      </c>
      <c r="AP4" s="566" t="s">
        <v>193</v>
      </c>
      <c r="AQ4" s="566">
        <v>2019</v>
      </c>
      <c r="AR4" s="566">
        <v>2020</v>
      </c>
      <c r="AS4" s="566">
        <v>2020</v>
      </c>
      <c r="AT4" s="566" t="s">
        <v>192</v>
      </c>
      <c r="AU4" s="566" t="s">
        <v>193</v>
      </c>
      <c r="AV4" s="566">
        <v>2019</v>
      </c>
      <c r="AW4" s="566">
        <v>2020</v>
      </c>
      <c r="AX4" s="566" t="s">
        <v>193</v>
      </c>
      <c r="AY4" s="566">
        <v>2019</v>
      </c>
      <c r="AZ4" s="566">
        <v>2020</v>
      </c>
      <c r="BA4" s="566" t="s">
        <v>193</v>
      </c>
      <c r="BB4" s="566">
        <v>2019</v>
      </c>
      <c r="BC4" s="566">
        <v>2020</v>
      </c>
      <c r="BD4" s="566" t="s">
        <v>193</v>
      </c>
      <c r="BE4" s="566">
        <v>2019</v>
      </c>
      <c r="BF4" s="566">
        <v>2020</v>
      </c>
      <c r="BG4" s="566" t="s">
        <v>193</v>
      </c>
      <c r="BH4" s="566" t="s">
        <v>12</v>
      </c>
      <c r="BI4" s="566">
        <v>2019</v>
      </c>
      <c r="BJ4" s="566">
        <v>2020</v>
      </c>
      <c r="BK4" s="566" t="s">
        <v>193</v>
      </c>
      <c r="BL4" s="566">
        <v>2019</v>
      </c>
      <c r="BM4" s="566">
        <v>2020</v>
      </c>
      <c r="BN4" s="566" t="s">
        <v>193</v>
      </c>
      <c r="BO4" s="565" t="s">
        <v>318</v>
      </c>
      <c r="BP4" s="751" t="s">
        <v>333</v>
      </c>
      <c r="BQ4" s="656" t="s">
        <v>9</v>
      </c>
      <c r="BR4" s="566">
        <v>2019</v>
      </c>
      <c r="BS4" s="566">
        <v>2020</v>
      </c>
      <c r="BT4" s="566" t="s">
        <v>193</v>
      </c>
      <c r="BU4" s="222"/>
    </row>
    <row r="5" spans="1:72" s="226" customFormat="1" ht="19.5" customHeight="1" thickBot="1">
      <c r="A5" s="553"/>
      <c r="B5" s="673"/>
      <c r="C5" s="567" t="s">
        <v>11</v>
      </c>
      <c r="D5" s="567" t="s">
        <v>11</v>
      </c>
      <c r="E5" s="567" t="s">
        <v>26</v>
      </c>
      <c r="F5" s="567" t="s">
        <v>330</v>
      </c>
      <c r="G5" s="567" t="s">
        <v>331</v>
      </c>
      <c r="H5" s="567" t="s">
        <v>11</v>
      </c>
      <c r="I5" s="567" t="s">
        <v>11</v>
      </c>
      <c r="J5" s="567" t="s">
        <v>26</v>
      </c>
      <c r="K5" s="567" t="s">
        <v>330</v>
      </c>
      <c r="L5" s="567" t="s">
        <v>331</v>
      </c>
      <c r="M5" s="567" t="s">
        <v>11</v>
      </c>
      <c r="N5" s="567" t="s">
        <v>11</v>
      </c>
      <c r="O5" s="567" t="s">
        <v>26</v>
      </c>
      <c r="P5" s="567" t="s">
        <v>330</v>
      </c>
      <c r="Q5" s="567" t="s">
        <v>331</v>
      </c>
      <c r="R5" s="567" t="s">
        <v>11</v>
      </c>
      <c r="S5" s="567" t="s">
        <v>11</v>
      </c>
      <c r="T5" s="567" t="s">
        <v>26</v>
      </c>
      <c r="U5" s="567" t="s">
        <v>330</v>
      </c>
      <c r="V5" s="567" t="s">
        <v>331</v>
      </c>
      <c r="W5" s="567" t="s">
        <v>11</v>
      </c>
      <c r="X5" s="567" t="s">
        <v>11</v>
      </c>
      <c r="Y5" s="567" t="s">
        <v>26</v>
      </c>
      <c r="Z5" s="567" t="s">
        <v>330</v>
      </c>
      <c r="AA5" s="567" t="s">
        <v>331</v>
      </c>
      <c r="AB5" s="567" t="s">
        <v>11</v>
      </c>
      <c r="AC5" s="567" t="s">
        <v>11</v>
      </c>
      <c r="AD5" s="567" t="s">
        <v>26</v>
      </c>
      <c r="AE5" s="567" t="s">
        <v>330</v>
      </c>
      <c r="AF5" s="567" t="s">
        <v>331</v>
      </c>
      <c r="AG5" s="567" t="s">
        <v>11</v>
      </c>
      <c r="AH5" s="567" t="s">
        <v>11</v>
      </c>
      <c r="AI5" s="567" t="s">
        <v>26</v>
      </c>
      <c r="AJ5" s="567" t="s">
        <v>330</v>
      </c>
      <c r="AK5" s="567" t="s">
        <v>331</v>
      </c>
      <c r="AL5" s="567" t="s">
        <v>11</v>
      </c>
      <c r="AM5" s="567" t="s">
        <v>11</v>
      </c>
      <c r="AN5" s="567" t="s">
        <v>26</v>
      </c>
      <c r="AO5" s="567" t="s">
        <v>330</v>
      </c>
      <c r="AP5" s="567" t="s">
        <v>331</v>
      </c>
      <c r="AQ5" s="567" t="s">
        <v>11</v>
      </c>
      <c r="AR5" s="567" t="s">
        <v>11</v>
      </c>
      <c r="AS5" s="567" t="s">
        <v>26</v>
      </c>
      <c r="AT5" s="567" t="s">
        <v>330</v>
      </c>
      <c r="AU5" s="567" t="s">
        <v>331</v>
      </c>
      <c r="AV5" s="567" t="s">
        <v>11</v>
      </c>
      <c r="AW5" s="567" t="s">
        <v>11</v>
      </c>
      <c r="AX5" s="567" t="s">
        <v>331</v>
      </c>
      <c r="AY5" s="567" t="s">
        <v>11</v>
      </c>
      <c r="AZ5" s="567" t="s">
        <v>11</v>
      </c>
      <c r="BA5" s="567" t="s">
        <v>331</v>
      </c>
      <c r="BB5" s="567" t="s">
        <v>11</v>
      </c>
      <c r="BC5" s="567" t="s">
        <v>11</v>
      </c>
      <c r="BD5" s="567" t="s">
        <v>331</v>
      </c>
      <c r="BE5" s="567" t="s">
        <v>11</v>
      </c>
      <c r="BF5" s="567" t="s">
        <v>11</v>
      </c>
      <c r="BG5" s="567" t="s">
        <v>331</v>
      </c>
      <c r="BH5" s="567" t="s">
        <v>332</v>
      </c>
      <c r="BI5" s="567" t="s">
        <v>11</v>
      </c>
      <c r="BJ5" s="567" t="s">
        <v>11</v>
      </c>
      <c r="BK5" s="567" t="s">
        <v>331</v>
      </c>
      <c r="BL5" s="567" t="s">
        <v>11</v>
      </c>
      <c r="BM5" s="567" t="s">
        <v>11</v>
      </c>
      <c r="BN5" s="567" t="s">
        <v>331</v>
      </c>
      <c r="BO5" s="566" t="s">
        <v>194</v>
      </c>
      <c r="BP5" s="749" t="s">
        <v>194</v>
      </c>
      <c r="BQ5" s="752" t="s">
        <v>331</v>
      </c>
      <c r="BR5" s="567" t="s">
        <v>11</v>
      </c>
      <c r="BS5" s="567" t="s">
        <v>11</v>
      </c>
      <c r="BT5" s="567" t="s">
        <v>331</v>
      </c>
    </row>
    <row r="6" spans="1:72" s="230" customFormat="1" ht="16.5" customHeight="1" hidden="1" thickBot="1">
      <c r="A6" s="553"/>
      <c r="B6" s="670"/>
      <c r="C6" s="228"/>
      <c r="D6" s="229"/>
      <c r="E6" s="568"/>
      <c r="F6" s="568"/>
      <c r="G6" s="223"/>
      <c r="H6" s="224"/>
      <c r="I6" s="224"/>
      <c r="J6" s="363"/>
      <c r="K6" s="363"/>
      <c r="L6" s="223"/>
      <c r="M6" s="224"/>
      <c r="N6" s="224" t="s">
        <v>14</v>
      </c>
      <c r="O6" s="363"/>
      <c r="P6" s="363"/>
      <c r="Q6" s="223"/>
      <c r="R6" s="224"/>
      <c r="S6" s="224"/>
      <c r="T6" s="363"/>
      <c r="U6" s="363"/>
      <c r="V6" s="363"/>
      <c r="W6" s="224"/>
      <c r="X6" s="224"/>
      <c r="Y6" s="363" t="s">
        <v>15</v>
      </c>
      <c r="Z6" s="363"/>
      <c r="AA6" s="363"/>
      <c r="AB6" s="224"/>
      <c r="AC6" s="224"/>
      <c r="AD6" s="363"/>
      <c r="AE6" s="363"/>
      <c r="AF6" s="363"/>
      <c r="AG6" s="224"/>
      <c r="AH6" s="224"/>
      <c r="AI6" s="363"/>
      <c r="AJ6" s="363"/>
      <c r="AK6" s="363"/>
      <c r="AL6" s="224"/>
      <c r="AM6" s="224"/>
      <c r="AN6" s="363"/>
      <c r="AO6" s="363"/>
      <c r="AP6" s="363"/>
      <c r="AQ6" s="224"/>
      <c r="AR6" s="224"/>
      <c r="AS6" s="363" t="s">
        <v>16</v>
      </c>
      <c r="AT6" s="363"/>
      <c r="AU6" s="363"/>
      <c r="AV6" s="737"/>
      <c r="AW6" s="231"/>
      <c r="AX6" s="363"/>
      <c r="AY6" s="737"/>
      <c r="AZ6" s="228"/>
      <c r="BA6" s="223"/>
      <c r="BB6" s="224"/>
      <c r="BC6" s="658"/>
      <c r="BD6" s="234"/>
      <c r="BF6" s="231"/>
      <c r="BG6" s="232"/>
      <c r="BH6" s="234"/>
      <c r="BJ6" s="362"/>
      <c r="BN6" s="363"/>
      <c r="BO6" s="363"/>
      <c r="BP6" s="227" t="s">
        <v>11</v>
      </c>
      <c r="BQ6" s="227"/>
      <c r="BR6" s="224"/>
      <c r="BT6" s="229"/>
    </row>
    <row r="7" spans="1:72" s="226" customFormat="1" ht="12.75" customHeight="1" thickTop="1">
      <c r="A7" s="66">
        <v>111</v>
      </c>
      <c r="B7" s="79" t="s">
        <v>19</v>
      </c>
      <c r="C7" s="37">
        <v>5954346</v>
      </c>
      <c r="D7" s="7">
        <v>5943733</v>
      </c>
      <c r="E7" s="7">
        <v>5954000</v>
      </c>
      <c r="F7" s="725">
        <v>99.8275613033255</v>
      </c>
      <c r="G7" s="327">
        <v>99.82176044186885</v>
      </c>
      <c r="H7" s="41">
        <v>3634</v>
      </c>
      <c r="I7" s="7">
        <v>3621</v>
      </c>
      <c r="J7" s="7">
        <v>3690</v>
      </c>
      <c r="K7" s="725">
        <v>98.130081300813</v>
      </c>
      <c r="L7" s="327">
        <v>99.642267473858</v>
      </c>
      <c r="M7" s="41">
        <v>140174437</v>
      </c>
      <c r="N7" s="7">
        <v>139950270</v>
      </c>
      <c r="O7" s="7">
        <v>149100000</v>
      </c>
      <c r="P7" s="725">
        <v>93.8633601609658</v>
      </c>
      <c r="Q7" s="327">
        <v>99.84007997121472</v>
      </c>
      <c r="R7" s="41">
        <v>196064436</v>
      </c>
      <c r="S7" s="7">
        <v>210685187</v>
      </c>
      <c r="T7" s="7">
        <v>207100000</v>
      </c>
      <c r="U7" s="725">
        <v>101.73113809753742</v>
      </c>
      <c r="V7" s="327">
        <v>107.45711527204251</v>
      </c>
      <c r="W7" s="41">
        <v>198663973</v>
      </c>
      <c r="X7" s="7">
        <v>213719296</v>
      </c>
      <c r="Y7" s="7">
        <v>210015135</v>
      </c>
      <c r="Z7" s="725">
        <v>101.76375907384008</v>
      </c>
      <c r="AA7" s="327">
        <v>107.57828547000818</v>
      </c>
      <c r="AB7" s="41">
        <v>183650799</v>
      </c>
      <c r="AC7" s="7">
        <v>204007866</v>
      </c>
      <c r="AD7" s="7">
        <v>207359600</v>
      </c>
      <c r="AE7" s="725">
        <v>98.38361281561114</v>
      </c>
      <c r="AF7" s="327">
        <v>111.08466018707601</v>
      </c>
      <c r="AG7" s="41">
        <v>543603</v>
      </c>
      <c r="AH7" s="7">
        <v>620829</v>
      </c>
      <c r="AI7" s="7">
        <v>820000</v>
      </c>
      <c r="AJ7" s="725">
        <v>75.71085365853658</v>
      </c>
      <c r="AK7" s="327">
        <v>114.20632336466134</v>
      </c>
      <c r="AL7" s="41">
        <v>184194402</v>
      </c>
      <c r="AM7" s="7">
        <v>204628695</v>
      </c>
      <c r="AN7" s="7">
        <v>208179600</v>
      </c>
      <c r="AO7" s="725">
        <v>98.29430693497345</v>
      </c>
      <c r="AP7" s="327">
        <v>111.09387298317569</v>
      </c>
      <c r="AQ7" s="41">
        <v>189753383</v>
      </c>
      <c r="AR7" s="7">
        <v>210531711</v>
      </c>
      <c r="AS7" s="7">
        <v>214331298</v>
      </c>
      <c r="AT7" s="725">
        <v>98.22723650934078</v>
      </c>
      <c r="AU7" s="327">
        <v>110.95017525985294</v>
      </c>
      <c r="AV7" s="77">
        <v>11870034</v>
      </c>
      <c r="AW7" s="77">
        <v>6056492</v>
      </c>
      <c r="AX7" s="327">
        <v>51.023375333213025</v>
      </c>
      <c r="AY7" s="77">
        <v>8910590</v>
      </c>
      <c r="AZ7" s="77">
        <v>3187585</v>
      </c>
      <c r="BA7" s="327">
        <v>35.77299595200767</v>
      </c>
      <c r="BB7" s="127">
        <v>23315410</v>
      </c>
      <c r="BC7" s="996">
        <v>37851272</v>
      </c>
      <c r="BD7" s="327">
        <v>162.34444086550482</v>
      </c>
      <c r="BE7" s="580">
        <v>0</v>
      </c>
      <c r="BF7" s="20">
        <v>0</v>
      </c>
      <c r="BG7" s="580">
        <v>0</v>
      </c>
      <c r="BH7" s="579">
        <v>0</v>
      </c>
      <c r="BI7" s="6">
        <v>22448519</v>
      </c>
      <c r="BJ7" s="114">
        <v>25579056</v>
      </c>
      <c r="BK7" s="42">
        <v>113.94540548532399</v>
      </c>
      <c r="BL7" s="114">
        <v>7505286</v>
      </c>
      <c r="BM7" s="114">
        <v>9513094</v>
      </c>
      <c r="BN7" s="42">
        <v>126.75191858111737</v>
      </c>
      <c r="BO7" s="40">
        <v>33.433323596982056</v>
      </c>
      <c r="BP7" s="40">
        <v>37.19095028370085</v>
      </c>
      <c r="BQ7" s="42">
        <v>111.23916584547395</v>
      </c>
      <c r="BR7" s="735">
        <v>-866891</v>
      </c>
      <c r="BS7" s="114">
        <v>-12272216</v>
      </c>
      <c r="BT7" s="42">
        <v>1415.6584853228376</v>
      </c>
    </row>
    <row r="8" spans="1:72" s="226" customFormat="1" ht="12.75" customHeight="1">
      <c r="A8" s="67">
        <v>201</v>
      </c>
      <c r="B8" s="80" t="s">
        <v>20</v>
      </c>
      <c r="C8" s="21">
        <v>697604</v>
      </c>
      <c r="D8" s="7">
        <v>698770</v>
      </c>
      <c r="E8" s="7">
        <v>700000</v>
      </c>
      <c r="F8" s="725">
        <v>99.82428571428571</v>
      </c>
      <c r="G8" s="327">
        <v>100.167143537021</v>
      </c>
      <c r="H8" s="6">
        <v>410</v>
      </c>
      <c r="I8" s="7">
        <v>397</v>
      </c>
      <c r="J8" s="7">
        <v>400</v>
      </c>
      <c r="K8" s="725">
        <v>99.25</v>
      </c>
      <c r="L8" s="327">
        <v>96.82926829268293</v>
      </c>
      <c r="M8" s="6">
        <v>18161933</v>
      </c>
      <c r="N8" s="7">
        <v>18310771</v>
      </c>
      <c r="O8" s="7">
        <v>19349201</v>
      </c>
      <c r="P8" s="725">
        <v>94.63321508727931</v>
      </c>
      <c r="Q8" s="327">
        <v>100.81950528063285</v>
      </c>
      <c r="R8" s="6">
        <v>20299625</v>
      </c>
      <c r="S8" s="7">
        <v>22403570</v>
      </c>
      <c r="T8" s="7">
        <v>21657605</v>
      </c>
      <c r="U8" s="725">
        <v>103.44435592024142</v>
      </c>
      <c r="V8" s="327">
        <v>110.36445254530565</v>
      </c>
      <c r="W8" s="6">
        <v>20662057</v>
      </c>
      <c r="X8" s="7">
        <v>22754210</v>
      </c>
      <c r="Y8" s="7">
        <v>22042685</v>
      </c>
      <c r="Z8" s="725">
        <v>103.22794160511752</v>
      </c>
      <c r="AA8" s="327">
        <v>110.12557946190933</v>
      </c>
      <c r="AB8" s="6">
        <v>19424058</v>
      </c>
      <c r="AC8" s="7">
        <v>21488047</v>
      </c>
      <c r="AD8" s="7">
        <v>21580604</v>
      </c>
      <c r="AE8" s="725">
        <v>99.57111024325361</v>
      </c>
      <c r="AF8" s="327">
        <v>110.62594129403855</v>
      </c>
      <c r="AG8" s="6">
        <v>115459</v>
      </c>
      <c r="AH8" s="7">
        <v>118820</v>
      </c>
      <c r="AI8" s="7">
        <v>145999</v>
      </c>
      <c r="AJ8" s="725">
        <v>81.3841190693087</v>
      </c>
      <c r="AK8" s="327">
        <v>102.91099004841546</v>
      </c>
      <c r="AL8" s="6">
        <v>19539517</v>
      </c>
      <c r="AM8" s="7">
        <v>21606867</v>
      </c>
      <c r="AN8" s="7">
        <v>21726603</v>
      </c>
      <c r="AO8" s="725">
        <v>99.44889682017939</v>
      </c>
      <c r="AP8" s="327">
        <v>110.58035364947865</v>
      </c>
      <c r="AQ8" s="6">
        <v>20201064</v>
      </c>
      <c r="AR8" s="7">
        <v>22406000</v>
      </c>
      <c r="AS8" s="7">
        <v>22581754</v>
      </c>
      <c r="AT8" s="725">
        <v>99.22169907616565</v>
      </c>
      <c r="AU8" s="327">
        <v>110.91494982640518</v>
      </c>
      <c r="AV8" s="74">
        <v>760108</v>
      </c>
      <c r="AW8" s="74">
        <v>796703</v>
      </c>
      <c r="AX8" s="327">
        <v>104.8144474206297</v>
      </c>
      <c r="AY8" s="74">
        <v>460993</v>
      </c>
      <c r="AZ8" s="74">
        <v>348210</v>
      </c>
      <c r="BA8" s="327">
        <v>75.53476950843071</v>
      </c>
      <c r="BB8" s="127">
        <v>3200996</v>
      </c>
      <c r="BC8" s="996">
        <v>4607678</v>
      </c>
      <c r="BD8" s="327">
        <v>143.94513457686296</v>
      </c>
      <c r="BE8" s="581">
        <v>0</v>
      </c>
      <c r="BF8" s="20">
        <v>0</v>
      </c>
      <c r="BG8" s="581">
        <v>0</v>
      </c>
      <c r="BH8" s="579">
        <v>0</v>
      </c>
      <c r="BI8" s="6">
        <v>3861471</v>
      </c>
      <c r="BJ8" s="114">
        <v>3776124</v>
      </c>
      <c r="BK8" s="42">
        <v>97.78978011229398</v>
      </c>
      <c r="BL8" s="114">
        <v>2192313</v>
      </c>
      <c r="BM8" s="114">
        <v>2185003</v>
      </c>
      <c r="BN8" s="42">
        <v>99.6665622107792</v>
      </c>
      <c r="BO8" s="18">
        <v>56.77403766595683</v>
      </c>
      <c r="BP8" s="18">
        <v>57.86364536757797</v>
      </c>
      <c r="BQ8" s="42">
        <v>101.91920065300289</v>
      </c>
      <c r="BR8" s="735">
        <v>660475</v>
      </c>
      <c r="BS8" s="114">
        <v>-831554</v>
      </c>
      <c r="BT8" s="42">
        <v>-125.90241871380445</v>
      </c>
    </row>
    <row r="9" spans="1:73" s="226" customFormat="1" ht="12.75" customHeight="1">
      <c r="A9" s="68">
        <v>205</v>
      </c>
      <c r="B9" s="81" t="s">
        <v>97</v>
      </c>
      <c r="C9" s="12">
        <v>1266828</v>
      </c>
      <c r="D9" s="7">
        <v>1274481</v>
      </c>
      <c r="E9" s="7">
        <v>1269000</v>
      </c>
      <c r="F9" s="725">
        <v>100.43191489361702</v>
      </c>
      <c r="G9" s="327">
        <v>100.60410726633766</v>
      </c>
      <c r="H9" s="6">
        <v>644</v>
      </c>
      <c r="I9" s="7">
        <v>653</v>
      </c>
      <c r="J9" s="7">
        <v>650</v>
      </c>
      <c r="K9" s="725">
        <v>100.46153846153847</v>
      </c>
      <c r="L9" s="327">
        <v>101.3975155279503</v>
      </c>
      <c r="M9" s="6">
        <v>27395825</v>
      </c>
      <c r="N9" s="7">
        <v>27739751</v>
      </c>
      <c r="O9" s="7">
        <v>28921350</v>
      </c>
      <c r="P9" s="725">
        <v>95.91444037017635</v>
      </c>
      <c r="Q9" s="327">
        <v>101.25539566704052</v>
      </c>
      <c r="R9" s="6">
        <v>35333077</v>
      </c>
      <c r="S9" s="7">
        <v>38557934</v>
      </c>
      <c r="T9" s="7">
        <v>37249200</v>
      </c>
      <c r="U9" s="725">
        <v>103.51345532253042</v>
      </c>
      <c r="V9" s="327">
        <v>109.12701998753181</v>
      </c>
      <c r="W9" s="6">
        <v>35667114</v>
      </c>
      <c r="X9" s="7">
        <v>38919443</v>
      </c>
      <c r="Y9" s="7">
        <v>37563087</v>
      </c>
      <c r="Z9" s="725">
        <v>103.61087468663052</v>
      </c>
      <c r="AA9" s="327">
        <v>109.11856507369787</v>
      </c>
      <c r="AB9" s="6">
        <v>32855685</v>
      </c>
      <c r="AC9" s="7">
        <v>37345546</v>
      </c>
      <c r="AD9" s="7">
        <v>37141000</v>
      </c>
      <c r="AE9" s="725">
        <v>100.55072830564605</v>
      </c>
      <c r="AF9" s="327">
        <v>113.66540067571258</v>
      </c>
      <c r="AG9" s="6">
        <v>276461</v>
      </c>
      <c r="AH9" s="7">
        <v>241105</v>
      </c>
      <c r="AI9" s="7">
        <v>280000</v>
      </c>
      <c r="AJ9" s="725">
        <v>86.10892857142856</v>
      </c>
      <c r="AK9" s="327">
        <v>87.21121604855657</v>
      </c>
      <c r="AL9" s="6">
        <v>33132146</v>
      </c>
      <c r="AM9" s="7">
        <v>37586651</v>
      </c>
      <c r="AN9" s="7">
        <v>37421000</v>
      </c>
      <c r="AO9" s="725">
        <v>100.44266855508938</v>
      </c>
      <c r="AP9" s="327">
        <v>113.44466187007627</v>
      </c>
      <c r="AQ9" s="6">
        <v>34137854</v>
      </c>
      <c r="AR9" s="7">
        <v>38589896</v>
      </c>
      <c r="AS9" s="7">
        <v>38591787</v>
      </c>
      <c r="AT9" s="725">
        <v>99.99509999368519</v>
      </c>
      <c r="AU9" s="327">
        <v>113.04136458021057</v>
      </c>
      <c r="AV9" s="74">
        <v>2200931</v>
      </c>
      <c r="AW9" s="74">
        <v>971283</v>
      </c>
      <c r="AX9" s="327">
        <v>44.13055202548376</v>
      </c>
      <c r="AY9" s="74">
        <v>1529260</v>
      </c>
      <c r="AZ9" s="74">
        <v>329547</v>
      </c>
      <c r="BA9" s="327">
        <v>21.549442213881225</v>
      </c>
      <c r="BB9" s="127">
        <v>4018488</v>
      </c>
      <c r="BC9" s="996">
        <v>5547460</v>
      </c>
      <c r="BD9" s="327">
        <v>138.04844010981245</v>
      </c>
      <c r="BE9" s="581">
        <v>0</v>
      </c>
      <c r="BF9" s="20">
        <v>0</v>
      </c>
      <c r="BG9" s="581">
        <v>0</v>
      </c>
      <c r="BH9" s="579">
        <v>0</v>
      </c>
      <c r="BI9" s="6">
        <v>5697506</v>
      </c>
      <c r="BJ9" s="114">
        <v>5874590</v>
      </c>
      <c r="BK9" s="42">
        <v>103.10809677076251</v>
      </c>
      <c r="BL9" s="114">
        <v>2479503</v>
      </c>
      <c r="BM9" s="114">
        <v>2366323</v>
      </c>
      <c r="BN9" s="42">
        <v>95.4353755571177</v>
      </c>
      <c r="BO9" s="18">
        <v>43.51909414399915</v>
      </c>
      <c r="BP9" s="18">
        <v>40.280649372977514</v>
      </c>
      <c r="BQ9" s="42">
        <v>92.55856576355649</v>
      </c>
      <c r="BR9" s="735">
        <v>1679018</v>
      </c>
      <c r="BS9" s="114">
        <v>327130</v>
      </c>
      <c r="BT9" s="42">
        <v>19.48341232792025</v>
      </c>
      <c r="BU9" s="222"/>
    </row>
    <row r="10" spans="1:73" s="226" customFormat="1" ht="12.75" customHeight="1">
      <c r="A10" s="68">
        <v>207</v>
      </c>
      <c r="B10" s="81" t="s">
        <v>66</v>
      </c>
      <c r="C10" s="12">
        <v>731797</v>
      </c>
      <c r="D10" s="7">
        <v>736080</v>
      </c>
      <c r="E10" s="7">
        <v>732005</v>
      </c>
      <c r="F10" s="725">
        <v>100.55669018654245</v>
      </c>
      <c r="G10" s="327">
        <v>100.5852715985444</v>
      </c>
      <c r="H10" s="6">
        <v>384</v>
      </c>
      <c r="I10" s="7">
        <v>403</v>
      </c>
      <c r="J10" s="7">
        <v>399</v>
      </c>
      <c r="K10" s="725">
        <v>101.00250626566417</v>
      </c>
      <c r="L10" s="327">
        <v>104.94791666666667</v>
      </c>
      <c r="M10" s="6">
        <v>21554970</v>
      </c>
      <c r="N10" s="7">
        <v>21420893</v>
      </c>
      <c r="O10" s="7">
        <v>22658260</v>
      </c>
      <c r="P10" s="725">
        <v>94.53900255359414</v>
      </c>
      <c r="Q10" s="327">
        <v>99.37797640173008</v>
      </c>
      <c r="R10" s="6">
        <v>20282650</v>
      </c>
      <c r="S10" s="7">
        <v>22061686</v>
      </c>
      <c r="T10" s="7">
        <v>21452000</v>
      </c>
      <c r="U10" s="725">
        <v>102.84209397725155</v>
      </c>
      <c r="V10" s="327">
        <v>108.77122072313037</v>
      </c>
      <c r="W10" s="6">
        <v>20484626</v>
      </c>
      <c r="X10" s="7">
        <v>22237859</v>
      </c>
      <c r="Y10" s="7">
        <v>21638647</v>
      </c>
      <c r="Z10" s="725">
        <v>102.76917498584824</v>
      </c>
      <c r="AA10" s="327">
        <v>108.5587747611306</v>
      </c>
      <c r="AB10" s="6">
        <v>19196107</v>
      </c>
      <c r="AC10" s="7">
        <v>20957592</v>
      </c>
      <c r="AD10" s="7">
        <v>21024295</v>
      </c>
      <c r="AE10" s="725">
        <v>99.68273371354425</v>
      </c>
      <c r="AF10" s="327">
        <v>109.17626162429706</v>
      </c>
      <c r="AG10" s="6">
        <v>129686</v>
      </c>
      <c r="AH10" s="7">
        <v>143880</v>
      </c>
      <c r="AI10" s="7">
        <v>160000</v>
      </c>
      <c r="AJ10" s="725">
        <v>89.925</v>
      </c>
      <c r="AK10" s="327">
        <v>110.94489767592492</v>
      </c>
      <c r="AL10" s="6">
        <v>19325793</v>
      </c>
      <c r="AM10" s="7">
        <v>21101472</v>
      </c>
      <c r="AN10" s="7">
        <v>21184295</v>
      </c>
      <c r="AO10" s="725">
        <v>99.60903584471421</v>
      </c>
      <c r="AP10" s="327">
        <v>109.18813008087172</v>
      </c>
      <c r="AQ10" s="6">
        <v>19945675</v>
      </c>
      <c r="AR10" s="7">
        <v>21745841</v>
      </c>
      <c r="AS10" s="7">
        <v>21956449</v>
      </c>
      <c r="AT10" s="725">
        <v>99.04079206979233</v>
      </c>
      <c r="AU10" s="327">
        <v>109.02534509361053</v>
      </c>
      <c r="AV10" s="74">
        <v>956857</v>
      </c>
      <c r="AW10" s="74">
        <v>960214</v>
      </c>
      <c r="AX10" s="327">
        <v>100.35083612284804</v>
      </c>
      <c r="AY10" s="74">
        <v>538951</v>
      </c>
      <c r="AZ10" s="74">
        <v>492018</v>
      </c>
      <c r="BA10" s="327">
        <v>91.29178719401207</v>
      </c>
      <c r="BB10" s="127">
        <v>2628402</v>
      </c>
      <c r="BC10" s="996">
        <v>3619070</v>
      </c>
      <c r="BD10" s="327">
        <v>137.6908859451484</v>
      </c>
      <c r="BE10" s="581">
        <v>0</v>
      </c>
      <c r="BF10" s="20">
        <v>0</v>
      </c>
      <c r="BG10" s="581">
        <v>0</v>
      </c>
      <c r="BH10" s="579">
        <v>0</v>
      </c>
      <c r="BI10" s="6">
        <v>3714510</v>
      </c>
      <c r="BJ10" s="114">
        <v>4037404</v>
      </c>
      <c r="BK10" s="42">
        <v>108.69277509011957</v>
      </c>
      <c r="BL10" s="114">
        <v>1505236</v>
      </c>
      <c r="BM10" s="114">
        <v>1441223</v>
      </c>
      <c r="BN10" s="42">
        <v>95.74731138505855</v>
      </c>
      <c r="BO10" s="18">
        <v>40.52313764130397</v>
      </c>
      <c r="BP10" s="18">
        <v>35.696774462005784</v>
      </c>
      <c r="BQ10" s="42">
        <v>88.08985813976354</v>
      </c>
      <c r="BR10" s="735">
        <v>1086108</v>
      </c>
      <c r="BS10" s="114">
        <v>418334</v>
      </c>
      <c r="BT10" s="42">
        <v>38.5167957514354</v>
      </c>
      <c r="BU10" s="222"/>
    </row>
    <row r="11" spans="1:73" s="226" customFormat="1" ht="12.75" customHeight="1">
      <c r="A11" s="68">
        <v>209</v>
      </c>
      <c r="B11" s="81" t="s">
        <v>91</v>
      </c>
      <c r="C11" s="12">
        <v>144716</v>
      </c>
      <c r="D11" s="7">
        <v>145060</v>
      </c>
      <c r="E11" s="7">
        <v>144912</v>
      </c>
      <c r="F11" s="725">
        <v>100.10213094843768</v>
      </c>
      <c r="G11" s="327">
        <v>100.23770695707455</v>
      </c>
      <c r="H11" s="5">
        <v>79</v>
      </c>
      <c r="I11" s="7">
        <v>80</v>
      </c>
      <c r="J11" s="7">
        <v>82</v>
      </c>
      <c r="K11" s="725">
        <v>97.5609756097561</v>
      </c>
      <c r="L11" s="327">
        <v>101.26582278481013</v>
      </c>
      <c r="M11" s="5">
        <v>4515491</v>
      </c>
      <c r="N11" s="7">
        <v>4636389</v>
      </c>
      <c r="O11" s="7">
        <v>4791000</v>
      </c>
      <c r="P11" s="725">
        <v>96.77288666249217</v>
      </c>
      <c r="Q11" s="327">
        <v>102.6774054028676</v>
      </c>
      <c r="R11" s="5">
        <v>4435337</v>
      </c>
      <c r="S11" s="7">
        <v>4672442</v>
      </c>
      <c r="T11" s="7">
        <v>4642100</v>
      </c>
      <c r="U11" s="725">
        <v>100.65362659141337</v>
      </c>
      <c r="V11" s="327">
        <v>105.34581701458086</v>
      </c>
      <c r="W11" s="5">
        <v>4468743</v>
      </c>
      <c r="X11" s="7">
        <v>4705723</v>
      </c>
      <c r="Y11" s="7">
        <v>4679140</v>
      </c>
      <c r="Z11" s="725">
        <v>100.56811721812129</v>
      </c>
      <c r="AA11" s="327">
        <v>105.30305725793585</v>
      </c>
      <c r="AB11" s="5">
        <v>4037364</v>
      </c>
      <c r="AC11" s="7">
        <v>4381836</v>
      </c>
      <c r="AD11" s="7">
        <v>4576700</v>
      </c>
      <c r="AE11" s="725">
        <v>95.74225970677563</v>
      </c>
      <c r="AF11" s="327">
        <v>108.5321016385939</v>
      </c>
      <c r="AG11" s="5">
        <v>26931</v>
      </c>
      <c r="AH11" s="7">
        <v>29901</v>
      </c>
      <c r="AI11" s="7">
        <v>43000</v>
      </c>
      <c r="AJ11" s="725">
        <v>69.53720930232559</v>
      </c>
      <c r="AK11" s="327">
        <v>111.0281831346775</v>
      </c>
      <c r="AL11" s="5">
        <v>4064295</v>
      </c>
      <c r="AM11" s="7">
        <v>4411737</v>
      </c>
      <c r="AN11" s="7">
        <v>4619700</v>
      </c>
      <c r="AO11" s="725">
        <v>95.49834404831482</v>
      </c>
      <c r="AP11" s="327">
        <v>108.54864127726948</v>
      </c>
      <c r="AQ11" s="5">
        <v>4197533</v>
      </c>
      <c r="AR11" s="7">
        <v>4556712</v>
      </c>
      <c r="AS11" s="7">
        <v>4771686.92</v>
      </c>
      <c r="AT11" s="725">
        <v>95.49478153943932</v>
      </c>
      <c r="AU11" s="327">
        <v>108.55690711663254</v>
      </c>
      <c r="AV11" s="74">
        <v>371042</v>
      </c>
      <c r="AW11" s="74">
        <v>260705</v>
      </c>
      <c r="AX11" s="327">
        <v>70.26293519332043</v>
      </c>
      <c r="AY11" s="74">
        <v>271210</v>
      </c>
      <c r="AZ11" s="74">
        <v>149011</v>
      </c>
      <c r="BA11" s="327">
        <v>54.943033074001704</v>
      </c>
      <c r="BB11" s="127">
        <v>403718</v>
      </c>
      <c r="BC11" s="996">
        <v>642432</v>
      </c>
      <c r="BD11" s="327">
        <v>159.128896903284</v>
      </c>
      <c r="BE11" s="581">
        <v>0</v>
      </c>
      <c r="BF11" s="20">
        <v>0</v>
      </c>
      <c r="BG11" s="581">
        <v>0</v>
      </c>
      <c r="BH11" s="579">
        <v>0</v>
      </c>
      <c r="BI11" s="6">
        <v>588348</v>
      </c>
      <c r="BJ11" s="114">
        <v>576813</v>
      </c>
      <c r="BK11" s="42">
        <v>98.03942564604623</v>
      </c>
      <c r="BL11" s="114">
        <v>98040</v>
      </c>
      <c r="BM11" s="114">
        <v>92843</v>
      </c>
      <c r="BN11" s="42">
        <v>94.69910240718075</v>
      </c>
      <c r="BO11" s="18">
        <v>16.663607252850355</v>
      </c>
      <c r="BP11" s="18">
        <v>16.095857756326573</v>
      </c>
      <c r="BQ11" s="42">
        <v>96.59287759301537</v>
      </c>
      <c r="BR11" s="735">
        <v>184630</v>
      </c>
      <c r="BS11" s="114">
        <v>-65619</v>
      </c>
      <c r="BT11" s="42">
        <v>-35.540811352434595</v>
      </c>
      <c r="BU11" s="222"/>
    </row>
    <row r="12" spans="1:73" s="226" customFormat="1" ht="12.75" customHeight="1">
      <c r="A12" s="68">
        <v>211</v>
      </c>
      <c r="B12" s="81" t="s">
        <v>17</v>
      </c>
      <c r="C12" s="12">
        <v>1318148</v>
      </c>
      <c r="D12" s="7">
        <v>1326756</v>
      </c>
      <c r="E12" s="7">
        <v>1323356</v>
      </c>
      <c r="F12" s="725">
        <v>100.2569225514525</v>
      </c>
      <c r="G12" s="327">
        <v>100.65303744344338</v>
      </c>
      <c r="H12" s="5">
        <v>660</v>
      </c>
      <c r="I12" s="7">
        <v>692</v>
      </c>
      <c r="J12" s="7">
        <v>722</v>
      </c>
      <c r="K12" s="725">
        <v>95.84487534626038</v>
      </c>
      <c r="L12" s="327">
        <v>104.84848484848486</v>
      </c>
      <c r="M12" s="5">
        <v>35490651</v>
      </c>
      <c r="N12" s="7">
        <v>35909389</v>
      </c>
      <c r="O12" s="7">
        <v>37411000</v>
      </c>
      <c r="P12" s="725">
        <v>95.98617786212611</v>
      </c>
      <c r="Q12" s="327">
        <v>101.17985437911523</v>
      </c>
      <c r="R12" s="5">
        <v>39082696</v>
      </c>
      <c r="S12" s="7">
        <v>42294815</v>
      </c>
      <c r="T12" s="7">
        <v>40911000</v>
      </c>
      <c r="U12" s="725">
        <v>103.38250103884042</v>
      </c>
      <c r="V12" s="327">
        <v>108.21877538847372</v>
      </c>
      <c r="W12" s="5">
        <v>39378540</v>
      </c>
      <c r="X12" s="7">
        <v>42639094</v>
      </c>
      <c r="Y12" s="7">
        <v>41202990</v>
      </c>
      <c r="Z12" s="725">
        <v>103.48543637245744</v>
      </c>
      <c r="AA12" s="327">
        <v>108.28002764957768</v>
      </c>
      <c r="AB12" s="5">
        <v>36809903</v>
      </c>
      <c r="AC12" s="7">
        <v>39864249</v>
      </c>
      <c r="AD12" s="7">
        <v>41300000</v>
      </c>
      <c r="AE12" s="725">
        <v>96.52360532687652</v>
      </c>
      <c r="AF12" s="327">
        <v>108.29762034417749</v>
      </c>
      <c r="AG12" s="5">
        <v>204642</v>
      </c>
      <c r="AH12" s="7">
        <v>212583</v>
      </c>
      <c r="AI12" s="7">
        <v>259250</v>
      </c>
      <c r="AJ12" s="725">
        <v>81.99922854387657</v>
      </c>
      <c r="AK12" s="327">
        <v>103.88043510129886</v>
      </c>
      <c r="AL12" s="5">
        <v>37014545</v>
      </c>
      <c r="AM12" s="7">
        <v>40076832</v>
      </c>
      <c r="AN12" s="7">
        <v>41559250</v>
      </c>
      <c r="AO12" s="725">
        <v>96.43300107677592</v>
      </c>
      <c r="AP12" s="327">
        <v>108.27319908970921</v>
      </c>
      <c r="AQ12" s="5">
        <v>38112792</v>
      </c>
      <c r="AR12" s="7">
        <v>41270749</v>
      </c>
      <c r="AS12" s="7">
        <v>42983633</v>
      </c>
      <c r="AT12" s="725">
        <v>96.01503204719806</v>
      </c>
      <c r="AU12" s="327">
        <v>108.28581910241579</v>
      </c>
      <c r="AV12" s="74">
        <v>2068151</v>
      </c>
      <c r="AW12" s="74">
        <v>2217983</v>
      </c>
      <c r="AX12" s="327">
        <v>107.24473213029415</v>
      </c>
      <c r="AY12" s="74">
        <v>1265748</v>
      </c>
      <c r="AZ12" s="74">
        <v>1368345</v>
      </c>
      <c r="BA12" s="327">
        <v>108.10564188132234</v>
      </c>
      <c r="BB12" s="127">
        <v>3705584</v>
      </c>
      <c r="BC12" s="996">
        <v>6172299</v>
      </c>
      <c r="BD12" s="327">
        <v>166.56751000651988</v>
      </c>
      <c r="BE12" s="581">
        <v>0</v>
      </c>
      <c r="BF12" s="20">
        <v>0</v>
      </c>
      <c r="BG12" s="581">
        <v>0</v>
      </c>
      <c r="BH12" s="579">
        <v>0</v>
      </c>
      <c r="BI12" s="6">
        <v>4652571</v>
      </c>
      <c r="BJ12" s="114">
        <v>4355361</v>
      </c>
      <c r="BK12" s="42">
        <v>93.61191908731753</v>
      </c>
      <c r="BL12" s="114">
        <v>1390248</v>
      </c>
      <c r="BM12" s="114">
        <v>1226584</v>
      </c>
      <c r="BN12" s="42">
        <v>88.22771189025266</v>
      </c>
      <c r="BO12" s="18">
        <v>29.88128499274917</v>
      </c>
      <c r="BP12" s="18">
        <v>28.162625325432266</v>
      </c>
      <c r="BQ12" s="42">
        <v>94.24837429938523</v>
      </c>
      <c r="BR12" s="735">
        <v>946987</v>
      </c>
      <c r="BS12" s="114">
        <v>-1816938</v>
      </c>
      <c r="BT12" s="42">
        <v>-191.8651470400333</v>
      </c>
      <c r="BU12" s="222"/>
    </row>
    <row r="13" spans="1:73" s="226" customFormat="1" ht="12.75" customHeight="1" thickBot="1">
      <c r="A13" s="68">
        <v>213</v>
      </c>
      <c r="B13" s="82" t="s">
        <v>325</v>
      </c>
      <c r="C13" s="12">
        <v>428115</v>
      </c>
      <c r="D13" s="7">
        <v>427203</v>
      </c>
      <c r="E13" s="7">
        <v>427264</v>
      </c>
      <c r="F13" s="725">
        <v>99.9857231126423</v>
      </c>
      <c r="G13" s="327">
        <v>99.78697312637959</v>
      </c>
      <c r="H13" s="6">
        <v>237</v>
      </c>
      <c r="I13" s="7">
        <v>241</v>
      </c>
      <c r="J13" s="7">
        <v>241</v>
      </c>
      <c r="K13" s="725">
        <v>100</v>
      </c>
      <c r="L13" s="327">
        <v>101.68776371308017</v>
      </c>
      <c r="M13" s="6">
        <v>8412966</v>
      </c>
      <c r="N13" s="7">
        <v>8362278</v>
      </c>
      <c r="O13" s="7">
        <v>9000000</v>
      </c>
      <c r="P13" s="725">
        <v>92.91420000000001</v>
      </c>
      <c r="Q13" s="327">
        <v>99.3975014281527</v>
      </c>
      <c r="R13" s="6">
        <v>12057573</v>
      </c>
      <c r="S13" s="7">
        <v>12916240</v>
      </c>
      <c r="T13" s="7">
        <v>12890000</v>
      </c>
      <c r="U13" s="725">
        <v>100.20356865787431</v>
      </c>
      <c r="V13" s="327">
        <v>107.12139167641782</v>
      </c>
      <c r="W13" s="6">
        <v>12134742</v>
      </c>
      <c r="X13" s="7">
        <v>12984719</v>
      </c>
      <c r="Y13" s="7">
        <v>12963400</v>
      </c>
      <c r="Z13" s="725">
        <v>100.16445531264947</v>
      </c>
      <c r="AA13" s="327">
        <v>107.00449173126219</v>
      </c>
      <c r="AB13" s="6">
        <v>11220232</v>
      </c>
      <c r="AC13" s="7">
        <v>12615286</v>
      </c>
      <c r="AD13" s="7">
        <v>12650000</v>
      </c>
      <c r="AE13" s="725">
        <v>99.72558102766799</v>
      </c>
      <c r="AF13" s="327">
        <v>112.43337927415405</v>
      </c>
      <c r="AG13" s="6">
        <v>84423</v>
      </c>
      <c r="AH13" s="7">
        <v>88284</v>
      </c>
      <c r="AI13" s="7">
        <v>88000</v>
      </c>
      <c r="AJ13" s="725">
        <v>100.32272727272726</v>
      </c>
      <c r="AK13" s="327">
        <v>104.5733982445542</v>
      </c>
      <c r="AL13" s="6">
        <v>11304655</v>
      </c>
      <c r="AM13" s="7">
        <v>12703570</v>
      </c>
      <c r="AN13" s="7">
        <v>12738000</v>
      </c>
      <c r="AO13" s="725">
        <v>99.72970639032816</v>
      </c>
      <c r="AP13" s="327">
        <v>112.37468104953226</v>
      </c>
      <c r="AQ13" s="6">
        <v>11659640</v>
      </c>
      <c r="AR13" s="7">
        <v>13092903</v>
      </c>
      <c r="AS13" s="7">
        <v>13144259</v>
      </c>
      <c r="AT13" s="725">
        <v>99.60928950045795</v>
      </c>
      <c r="AU13" s="327">
        <v>112.29251503476951</v>
      </c>
      <c r="AV13" s="74">
        <v>752918</v>
      </c>
      <c r="AW13" s="74">
        <v>212670</v>
      </c>
      <c r="AX13" s="327">
        <v>28.246103825383372</v>
      </c>
      <c r="AY13" s="74">
        <v>475102</v>
      </c>
      <c r="AZ13" s="74">
        <v>-108184</v>
      </c>
      <c r="BA13" s="327">
        <v>-22.770689241468148</v>
      </c>
      <c r="BB13" s="127">
        <v>1810126</v>
      </c>
      <c r="BC13" s="996">
        <v>2244035</v>
      </c>
      <c r="BD13" s="327">
        <v>123.97120421451324</v>
      </c>
      <c r="BE13" s="581">
        <v>0</v>
      </c>
      <c r="BF13" s="20">
        <v>0</v>
      </c>
      <c r="BG13" s="581">
        <v>0</v>
      </c>
      <c r="BH13" s="579">
        <v>0</v>
      </c>
      <c r="BI13" s="6">
        <v>1468708</v>
      </c>
      <c r="BJ13" s="114">
        <v>1722860</v>
      </c>
      <c r="BK13" s="42">
        <v>117.30446079138943</v>
      </c>
      <c r="BL13" s="114">
        <v>580580</v>
      </c>
      <c r="BM13" s="114">
        <v>648682</v>
      </c>
      <c r="BN13" s="42">
        <v>111.72999414378724</v>
      </c>
      <c r="BO13" s="18">
        <v>39.52998145308666</v>
      </c>
      <c r="BP13" s="18">
        <v>37.6514632645717</v>
      </c>
      <c r="BQ13" s="42">
        <v>95.24786473592368</v>
      </c>
      <c r="BR13" s="735">
        <v>-341418</v>
      </c>
      <c r="BS13" s="114">
        <v>-521175</v>
      </c>
      <c r="BT13" s="42">
        <v>152.65012389504946</v>
      </c>
      <c r="BU13" s="222"/>
    </row>
    <row r="14" spans="1:73" s="226" customFormat="1" ht="14.45" customHeight="1" thickBot="1" thickTop="1">
      <c r="A14" s="13" t="s">
        <v>18</v>
      </c>
      <c r="B14" s="57"/>
      <c r="C14" s="55">
        <v>4564266</v>
      </c>
      <c r="D14" s="564">
        <f>SUM(D8:D13)</f>
        <v>4608350</v>
      </c>
      <c r="E14" s="564">
        <f>SUM(E8:E13)</f>
        <v>4596537</v>
      </c>
      <c r="F14" s="632">
        <f>D14/E14*100</f>
        <v>100.25699782249116</v>
      </c>
      <c r="G14" s="632">
        <f>D14/C14*100</f>
        <v>100.96585080711773</v>
      </c>
      <c r="H14" s="55">
        <v>2414</v>
      </c>
      <c r="I14" s="564">
        <f>SUM(I8:I13)</f>
        <v>2466</v>
      </c>
      <c r="J14" s="564">
        <f>SUM(J8:J13)</f>
        <v>2494</v>
      </c>
      <c r="K14" s="632">
        <f>I14/J14*100</f>
        <v>98.87730553327987</v>
      </c>
      <c r="L14" s="632">
        <f>I14/H14*100</f>
        <v>102.15410107705054</v>
      </c>
      <c r="M14" s="55">
        <v>115531836</v>
      </c>
      <c r="N14" s="564">
        <f>SUM(N8:N13)</f>
        <v>116379471</v>
      </c>
      <c r="O14" s="564">
        <f>SUM(O8:O13)</f>
        <v>122130811</v>
      </c>
      <c r="P14" s="632">
        <f>N14/O14*100</f>
        <v>95.29083615108394</v>
      </c>
      <c r="Q14" s="632">
        <f>N14/M14*100</f>
        <v>100.73368088775115</v>
      </c>
      <c r="R14" s="55">
        <v>131490958</v>
      </c>
      <c r="S14" s="564">
        <f>SUM(S8:S13)</f>
        <v>142906687</v>
      </c>
      <c r="T14" s="564">
        <f>SUM(T8:T13)</f>
        <v>138801905</v>
      </c>
      <c r="U14" s="632">
        <f>S14/T14*100</f>
        <v>102.95729514663361</v>
      </c>
      <c r="V14" s="632">
        <f>S14/R14*100</f>
        <v>108.68175969940077</v>
      </c>
      <c r="W14" s="55">
        <v>132795822</v>
      </c>
      <c r="X14" s="564">
        <f>SUM(X8:X13)</f>
        <v>144241048</v>
      </c>
      <c r="Y14" s="564">
        <f>SUM(Y8:Y13)</f>
        <v>140089949</v>
      </c>
      <c r="Z14" s="632">
        <f>X14/Y14*100</f>
        <v>102.96316690071747</v>
      </c>
      <c r="AA14" s="632">
        <f>X14/W14*100</f>
        <v>108.61866422273437</v>
      </c>
      <c r="AB14" s="55">
        <v>123543349</v>
      </c>
      <c r="AC14" s="564">
        <f>SUM(AC8:AC13)</f>
        <v>136652556</v>
      </c>
      <c r="AD14" s="564">
        <f>SUM(AD8:AD13)</f>
        <v>138272599</v>
      </c>
      <c r="AE14" s="632">
        <f>AC14/AD14*100</f>
        <v>98.82837018200547</v>
      </c>
      <c r="AF14" s="632">
        <f>AC14/AB14*100</f>
        <v>110.61101799984392</v>
      </c>
      <c r="AG14" s="55">
        <v>837602</v>
      </c>
      <c r="AH14" s="564">
        <f>SUM(AH8:AH13)</f>
        <v>834573</v>
      </c>
      <c r="AI14" s="564">
        <f>SUM(AI8:AI13)</f>
        <v>976249</v>
      </c>
      <c r="AJ14" s="632">
        <f>AH14/AI14*100</f>
        <v>85.48771880944308</v>
      </c>
      <c r="AK14" s="632">
        <f>AH14/AG14*100</f>
        <v>99.63837240121202</v>
      </c>
      <c r="AL14" s="55">
        <v>124380951</v>
      </c>
      <c r="AM14" s="564">
        <f>SUM(AM8:AM13)</f>
        <v>137487129</v>
      </c>
      <c r="AN14" s="564">
        <f>SUM(AN8:AN13)</f>
        <v>139248848</v>
      </c>
      <c r="AO14" s="632">
        <f>AM14/AN14*100</f>
        <v>98.73484123904565</v>
      </c>
      <c r="AP14" s="632">
        <f>AM14/AL14*100</f>
        <v>110.53712638038924</v>
      </c>
      <c r="AQ14" s="55">
        <v>128254558</v>
      </c>
      <c r="AR14" s="564">
        <f>SUM(AR8:AR13)</f>
        <v>141662101</v>
      </c>
      <c r="AS14" s="564">
        <f>SUM(AS8:AS13)</f>
        <v>144029568.92000002</v>
      </c>
      <c r="AT14" s="632">
        <f>AR14/AS14*100</f>
        <v>98.35626258014074</v>
      </c>
      <c r="AU14" s="632">
        <f>AR14/AQ14*100</f>
        <v>110.45385303187432</v>
      </c>
      <c r="AV14" s="652">
        <v>7110007</v>
      </c>
      <c r="AW14" s="652">
        <f aca="true" t="shared" si="0" ref="AW14:AW15">S14-AM14</f>
        <v>5419558</v>
      </c>
      <c r="AX14" s="632">
        <f>AW14/AV14*100</f>
        <v>76.22436939935501</v>
      </c>
      <c r="AY14" s="652">
        <v>4541264</v>
      </c>
      <c r="AZ14" s="652">
        <f>X14-AR14</f>
        <v>2578947</v>
      </c>
      <c r="BA14" s="632">
        <f>AZ14/AY14*100</f>
        <v>56.78918908920512</v>
      </c>
      <c r="BB14" s="652">
        <v>15767314</v>
      </c>
      <c r="BC14" s="652">
        <f>SUM(BC8:BC13)</f>
        <v>22832974</v>
      </c>
      <c r="BD14" s="632">
        <f>BC14/BB14*100</f>
        <v>144.81207135216562</v>
      </c>
      <c r="BE14" s="564">
        <v>0</v>
      </c>
      <c r="BF14" s="652">
        <f>SUM(BF8:BF13)</f>
        <v>0</v>
      </c>
      <c r="BG14" s="564">
        <v>0</v>
      </c>
      <c r="BH14" s="578">
        <f aca="true" t="shared" si="1" ref="BH14:BH15">BF14/BC14*100</f>
        <v>0</v>
      </c>
      <c r="BI14" s="663">
        <v>19983114</v>
      </c>
      <c r="BJ14" s="661">
        <f>SUM(BJ8:BJ13)</f>
        <v>20343152</v>
      </c>
      <c r="BK14" s="662">
        <f>BJ14/BI14*100</f>
        <v>101.8017111847533</v>
      </c>
      <c r="BL14" s="661">
        <v>8245920</v>
      </c>
      <c r="BM14" s="661">
        <f aca="true" t="shared" si="2" ref="BM14">SUM(BM8:BM13)</f>
        <v>7960658</v>
      </c>
      <c r="BN14" s="662">
        <f>BM14/BL14*100</f>
        <v>96.54056794147894</v>
      </c>
      <c r="BO14" s="650">
        <v>41.26443956632585</v>
      </c>
      <c r="BP14" s="650">
        <f>BM14/BJ14*100</f>
        <v>39.13188084127769</v>
      </c>
      <c r="BQ14" s="662">
        <f>BP14/BO14*100</f>
        <v>94.83196973602315</v>
      </c>
      <c r="BR14" s="661">
        <v>4215800</v>
      </c>
      <c r="BS14" s="661">
        <f aca="true" t="shared" si="3" ref="BS14:BS15">BJ14-BC14</f>
        <v>-2489822</v>
      </c>
      <c r="BT14" s="662">
        <f>BS14/BR14*100</f>
        <v>-59.05930072584088</v>
      </c>
      <c r="BU14" s="222"/>
    </row>
    <row r="15" spans="1:73" s="226" customFormat="1" ht="14.45" customHeight="1" thickBot="1" thickTop="1">
      <c r="A15" s="13" t="s">
        <v>78</v>
      </c>
      <c r="B15" s="57"/>
      <c r="C15" s="54">
        <v>10509486</v>
      </c>
      <c r="D15" s="46">
        <f>SUM(D14,D7)</f>
        <v>10552083</v>
      </c>
      <c r="E15" s="46">
        <f>SUM(E14,E7)</f>
        <v>10550537</v>
      </c>
      <c r="F15" s="726">
        <f>D15/E15*100</f>
        <v>100.01465328257699</v>
      </c>
      <c r="G15" s="53">
        <f>D15/C15*100</f>
        <v>100.4053195370354</v>
      </c>
      <c r="H15" s="54">
        <v>6048</v>
      </c>
      <c r="I15" s="659">
        <f>SUM(I14,I7)</f>
        <v>6087</v>
      </c>
      <c r="J15" s="46">
        <f>SUM(J14,J7)</f>
        <v>6184</v>
      </c>
      <c r="K15" s="726">
        <f>I15/J15*100</f>
        <v>98.43143596377749</v>
      </c>
      <c r="L15" s="53">
        <f>I15/H15*100</f>
        <v>100.64484126984128</v>
      </c>
      <c r="M15" s="54">
        <v>255706273</v>
      </c>
      <c r="N15" s="659">
        <f>SUM(N14,N7)</f>
        <v>256329741</v>
      </c>
      <c r="O15" s="46">
        <f>SUM(O14,O7)</f>
        <v>271230811</v>
      </c>
      <c r="P15" s="726">
        <f>N15/O15*100</f>
        <v>94.50612932024157</v>
      </c>
      <c r="Q15" s="53">
        <f>N15/M15*100</f>
        <v>100.243821941748</v>
      </c>
      <c r="R15" s="54">
        <v>327555394</v>
      </c>
      <c r="S15" s="659">
        <f>SUM(S14,S7)</f>
        <v>353591874</v>
      </c>
      <c r="T15" s="46">
        <f>SUM(T14,T7)</f>
        <v>345901905</v>
      </c>
      <c r="U15" s="726">
        <f>S15/T15*100</f>
        <v>102.22316468595338</v>
      </c>
      <c r="V15" s="53">
        <f>S15/R15*100</f>
        <v>107.94872576575551</v>
      </c>
      <c r="W15" s="54">
        <v>331459795</v>
      </c>
      <c r="X15" s="659">
        <f>SUM(X14,X7)</f>
        <v>357960344</v>
      </c>
      <c r="Y15" s="46">
        <f>SUM(Y14,Y7)</f>
        <v>350105084</v>
      </c>
      <c r="Z15" s="726">
        <f>X15/Y15*100</f>
        <v>102.24368635560859</v>
      </c>
      <c r="AA15" s="53">
        <f>X15/W15*100</f>
        <v>107.99510209073773</v>
      </c>
      <c r="AB15" s="54">
        <v>307194148</v>
      </c>
      <c r="AC15" s="659">
        <f>SUM(AC14,AC7)</f>
        <v>340660422</v>
      </c>
      <c r="AD15" s="46">
        <f>SUM(AD14,AD7)</f>
        <v>345632199</v>
      </c>
      <c r="AE15" s="726">
        <f>AC15/AD15*100</f>
        <v>98.56154113697029</v>
      </c>
      <c r="AF15" s="53">
        <f>AC15/AB15*100</f>
        <v>110.89417692943813</v>
      </c>
      <c r="AG15" s="54">
        <v>1381205</v>
      </c>
      <c r="AH15" s="659">
        <f>SUM(AH14,AH7)</f>
        <v>1455402</v>
      </c>
      <c r="AI15" s="46">
        <f>SUM(AI14,AI7)</f>
        <v>1796249</v>
      </c>
      <c r="AJ15" s="726">
        <f>AH15/AI15*100</f>
        <v>81.02451274851093</v>
      </c>
      <c r="AK15" s="53">
        <f>AH15/AG15*100</f>
        <v>105.37190351902868</v>
      </c>
      <c r="AL15" s="54">
        <v>308575353</v>
      </c>
      <c r="AM15" s="659">
        <f>SUM(AM7,AM14)</f>
        <v>342115824</v>
      </c>
      <c r="AN15" s="46">
        <f>SUM(AN7,AN14)</f>
        <v>347428448</v>
      </c>
      <c r="AO15" s="726">
        <f>AM15/AN15*100</f>
        <v>98.47087248307312</v>
      </c>
      <c r="AP15" s="53">
        <f>AM15/AL15*100</f>
        <v>110.86945884495188</v>
      </c>
      <c r="AQ15" s="54">
        <v>318007941</v>
      </c>
      <c r="AR15" s="659">
        <f>SUM(AR14,AR7)</f>
        <v>352193812</v>
      </c>
      <c r="AS15" s="46">
        <f>SUM(AS14,AS7)</f>
        <v>358360866.92</v>
      </c>
      <c r="AT15" s="726">
        <f>AR15/AS15*100</f>
        <v>98.27909364853257</v>
      </c>
      <c r="AU15" s="53">
        <f>AR15/AQ15*100</f>
        <v>110.75000545348017</v>
      </c>
      <c r="AV15" s="46">
        <v>18980041</v>
      </c>
      <c r="AW15" s="46">
        <f t="shared" si="0"/>
        <v>11476050</v>
      </c>
      <c r="AX15" s="53">
        <f>AW15/AV15*100</f>
        <v>60.463778766336695</v>
      </c>
      <c r="AY15" s="46">
        <v>13451854</v>
      </c>
      <c r="AZ15" s="46">
        <f aca="true" t="shared" si="4" ref="AZ15">X15-AR15</f>
        <v>5766532</v>
      </c>
      <c r="BA15" s="53">
        <f>AZ15/AY15*100</f>
        <v>42.86793478430557</v>
      </c>
      <c r="BB15" s="1001">
        <v>39082724</v>
      </c>
      <c r="BC15" s="1001">
        <f>SUM(BC14,BC7)</f>
        <v>60684246</v>
      </c>
      <c r="BD15" s="53">
        <f>BC15/BB15*100</f>
        <v>155.27128047676513</v>
      </c>
      <c r="BE15" s="633">
        <v>0</v>
      </c>
      <c r="BF15" s="653">
        <f>SUM(BF7,BF14)</f>
        <v>0</v>
      </c>
      <c r="BG15" s="633">
        <v>0</v>
      </c>
      <c r="BH15" s="634">
        <f t="shared" si="1"/>
        <v>0</v>
      </c>
      <c r="BI15" s="46">
        <v>42431633</v>
      </c>
      <c r="BJ15" s="46">
        <f>SUM(BJ7,BJ14)</f>
        <v>45922208</v>
      </c>
      <c r="BK15" s="53">
        <f>BJ15/BI15*100</f>
        <v>108.22635084537049</v>
      </c>
      <c r="BL15" s="46">
        <v>15751206</v>
      </c>
      <c r="BM15" s="46">
        <f aca="true" t="shared" si="5" ref="BM15">SUM(BM7,BM14)</f>
        <v>17473752</v>
      </c>
      <c r="BN15" s="53">
        <f>BM15/BL15*100</f>
        <v>110.93596261771957</v>
      </c>
      <c r="BO15" s="45">
        <v>37.12137593196095</v>
      </c>
      <c r="BP15" s="45">
        <f aca="true" t="shared" si="6" ref="BP15">BM15/BJ15*100</f>
        <v>38.05076620009212</v>
      </c>
      <c r="BQ15" s="53">
        <f>BP15/BO15*100</f>
        <v>102.50365253118481</v>
      </c>
      <c r="BR15" s="46">
        <v>3348909</v>
      </c>
      <c r="BS15" s="46">
        <f t="shared" si="3"/>
        <v>-14762038</v>
      </c>
      <c r="BT15" s="53">
        <f>BS15/BR15*100</f>
        <v>-440.80140726427624</v>
      </c>
      <c r="BU15" s="222"/>
    </row>
    <row r="16" spans="1:73" s="262" customFormat="1" ht="12.95" customHeight="1" hidden="1" thickTop="1">
      <c r="A16" s="71" t="s">
        <v>60</v>
      </c>
      <c r="B16" s="83"/>
      <c r="C16" s="250"/>
      <c r="D16" s="563"/>
      <c r="E16" s="251"/>
      <c r="F16" s="260"/>
      <c r="G16" s="252"/>
      <c r="H16" s="255"/>
      <c r="I16" s="255"/>
      <c r="J16" s="254"/>
      <c r="K16" s="569"/>
      <c r="L16" s="727"/>
      <c r="M16" s="255"/>
      <c r="N16" s="255"/>
      <c r="O16" s="254"/>
      <c r="P16" s="569"/>
      <c r="Q16" s="727"/>
      <c r="R16" s="255"/>
      <c r="S16" s="255"/>
      <c r="T16" s="254"/>
      <c r="U16" s="569"/>
      <c r="V16" s="254"/>
      <c r="W16" s="255"/>
      <c r="X16" s="255"/>
      <c r="Y16" s="254"/>
      <c r="Z16" s="569"/>
      <c r="AA16" s="254"/>
      <c r="AB16" s="255"/>
      <c r="AC16" s="255"/>
      <c r="AD16" s="254"/>
      <c r="AE16" s="569"/>
      <c r="AF16" s="254"/>
      <c r="AG16" s="255"/>
      <c r="AH16" s="255"/>
      <c r="AI16" s="254"/>
      <c r="AJ16" s="569"/>
      <c r="AK16" s="254"/>
      <c r="AL16" s="255"/>
      <c r="AM16" s="255"/>
      <c r="AN16" s="254"/>
      <c r="AO16" s="569"/>
      <c r="AP16" s="254"/>
      <c r="AQ16" s="255"/>
      <c r="AR16" s="255"/>
      <c r="AS16" s="254"/>
      <c r="AT16" s="569"/>
      <c r="AU16" s="254"/>
      <c r="AV16" s="254"/>
      <c r="AW16" s="254"/>
      <c r="AX16" s="45"/>
      <c r="AY16" s="741"/>
      <c r="AZ16" s="254"/>
      <c r="BA16" s="252"/>
      <c r="BB16" s="563"/>
      <c r="BC16" s="654"/>
      <c r="BD16" s="655"/>
      <c r="BE16" s="655"/>
      <c r="BF16" s="253"/>
      <c r="BG16" s="251"/>
      <c r="BH16" s="256"/>
      <c r="BI16" s="747"/>
      <c r="BJ16" s="251"/>
      <c r="BK16" s="259"/>
      <c r="BL16" s="259"/>
      <c r="BM16" s="253"/>
      <c r="BN16" s="253"/>
      <c r="BO16" s="253"/>
      <c r="BP16" s="257"/>
      <c r="BQ16" s="258"/>
      <c r="BR16" s="252"/>
      <c r="BS16" s="255"/>
      <c r="BT16" s="258"/>
      <c r="BU16" s="261"/>
    </row>
    <row r="17" spans="1:73" s="262" customFormat="1" ht="12.95" customHeight="1" hidden="1" thickBot="1">
      <c r="A17" s="72" t="s">
        <v>88</v>
      </c>
      <c r="B17" s="84"/>
      <c r="C17" s="263"/>
      <c r="D17" s="265"/>
      <c r="E17" s="264"/>
      <c r="F17" s="272"/>
      <c r="G17" s="265"/>
      <c r="H17" s="267"/>
      <c r="I17" s="267"/>
      <c r="J17" s="266"/>
      <c r="K17" s="570"/>
      <c r="L17" s="728"/>
      <c r="M17" s="267"/>
      <c r="N17" s="267"/>
      <c r="O17" s="266"/>
      <c r="P17" s="570"/>
      <c r="Q17" s="728"/>
      <c r="R17" s="267"/>
      <c r="S17" s="267"/>
      <c r="T17" s="266"/>
      <c r="U17" s="570"/>
      <c r="V17" s="266"/>
      <c r="W17" s="267"/>
      <c r="X17" s="267"/>
      <c r="Y17" s="266"/>
      <c r="Z17" s="570"/>
      <c r="AA17" s="266"/>
      <c r="AB17" s="267"/>
      <c r="AC17" s="267"/>
      <c r="AD17" s="266"/>
      <c r="AE17" s="570"/>
      <c r="AF17" s="266"/>
      <c r="AG17" s="267"/>
      <c r="AH17" s="267"/>
      <c r="AI17" s="266"/>
      <c r="AJ17" s="570"/>
      <c r="AK17" s="266"/>
      <c r="AL17" s="267"/>
      <c r="AM17" s="267"/>
      <c r="AN17" s="266"/>
      <c r="AO17" s="570"/>
      <c r="AP17" s="266"/>
      <c r="AQ17" s="267"/>
      <c r="AR17" s="267"/>
      <c r="AS17" s="266"/>
      <c r="AT17" s="570"/>
      <c r="AU17" s="266"/>
      <c r="AV17" s="266"/>
      <c r="AW17" s="266"/>
      <c r="AX17" s="45"/>
      <c r="AY17" s="741"/>
      <c r="AZ17" s="266"/>
      <c r="BA17" s="265"/>
      <c r="BB17" s="265"/>
      <c r="BC17" s="267"/>
      <c r="BD17" s="271"/>
      <c r="BE17" s="271"/>
      <c r="BF17" s="264"/>
      <c r="BG17" s="264"/>
      <c r="BH17" s="268"/>
      <c r="BI17" s="748"/>
      <c r="BJ17" s="264"/>
      <c r="BK17" s="271"/>
      <c r="BL17" s="271"/>
      <c r="BM17" s="264"/>
      <c r="BN17" s="264"/>
      <c r="BO17" s="264"/>
      <c r="BP17" s="269"/>
      <c r="BQ17" s="270"/>
      <c r="BR17" s="265"/>
      <c r="BS17" s="267"/>
      <c r="BT17" s="270"/>
      <c r="BU17" s="261"/>
    </row>
    <row r="18" spans="1:73" s="226" customFormat="1" ht="12.95" customHeight="1" hidden="1" thickTop="1">
      <c r="A18" s="32">
        <v>202</v>
      </c>
      <c r="B18" s="85" t="s">
        <v>67</v>
      </c>
      <c r="C18" s="273" t="s">
        <v>87</v>
      </c>
      <c r="D18" s="274"/>
      <c r="E18" s="274"/>
      <c r="F18" s="328"/>
      <c r="G18" s="719"/>
      <c r="H18" s="240"/>
      <c r="I18" s="240"/>
      <c r="J18" s="275"/>
      <c r="K18" s="571"/>
      <c r="L18" s="353"/>
      <c r="M18" s="240"/>
      <c r="N18" s="240"/>
      <c r="O18" s="275"/>
      <c r="P18" s="571"/>
      <c r="Q18" s="353"/>
      <c r="R18" s="240"/>
      <c r="S18" s="240"/>
      <c r="T18" s="275"/>
      <c r="U18" s="571"/>
      <c r="V18" s="275"/>
      <c r="W18" s="240"/>
      <c r="X18" s="240"/>
      <c r="Y18" s="275"/>
      <c r="Z18" s="571"/>
      <c r="AA18" s="275"/>
      <c r="AB18" s="240"/>
      <c r="AC18" s="240"/>
      <c r="AD18" s="275"/>
      <c r="AE18" s="571"/>
      <c r="AF18" s="275"/>
      <c r="AG18" s="240"/>
      <c r="AH18" s="240"/>
      <c r="AI18" s="275"/>
      <c r="AJ18" s="571"/>
      <c r="AK18" s="275"/>
      <c r="AL18" s="240"/>
      <c r="AM18" s="240"/>
      <c r="AN18" s="275"/>
      <c r="AO18" s="571"/>
      <c r="AP18" s="275"/>
      <c r="AQ18" s="240"/>
      <c r="AR18" s="240"/>
      <c r="AS18" s="275"/>
      <c r="AT18" s="571"/>
      <c r="AU18" s="275"/>
      <c r="AV18" s="275"/>
      <c r="AW18" s="275"/>
      <c r="AX18" s="45"/>
      <c r="AY18" s="742"/>
      <c r="AZ18" s="240"/>
      <c r="BA18" s="353"/>
      <c r="BB18" s="353"/>
      <c r="BC18" s="240"/>
      <c r="BD18" s="355"/>
      <c r="BE18" s="355"/>
      <c r="BF18" s="275"/>
      <c r="BG18" s="278"/>
      <c r="BH18" s="276"/>
      <c r="BI18" s="355"/>
      <c r="BJ18" s="275"/>
      <c r="BK18" s="355"/>
      <c r="BL18" s="355"/>
      <c r="BM18" s="279"/>
      <c r="BN18" s="277"/>
      <c r="BO18" s="277"/>
      <c r="BP18" s="277"/>
      <c r="BQ18" s="276"/>
      <c r="BR18" s="353"/>
      <c r="BS18" s="240"/>
      <c r="BT18" s="276"/>
      <c r="BU18" s="222"/>
    </row>
    <row r="19" spans="1:73" s="226" customFormat="1" ht="12.95" customHeight="1" hidden="1">
      <c r="A19" s="11">
        <v>205</v>
      </c>
      <c r="B19" s="86" t="s">
        <v>50</v>
      </c>
      <c r="C19" s="273" t="s">
        <v>87</v>
      </c>
      <c r="D19" s="280"/>
      <c r="E19" s="280"/>
      <c r="F19" s="329"/>
      <c r="G19" s="720"/>
      <c r="H19" s="241"/>
      <c r="I19" s="241"/>
      <c r="J19" s="239"/>
      <c r="K19" s="235"/>
      <c r="L19" s="723"/>
      <c r="M19" s="241"/>
      <c r="N19" s="241"/>
      <c r="O19" s="239"/>
      <c r="P19" s="235"/>
      <c r="Q19" s="723"/>
      <c r="R19" s="241"/>
      <c r="S19" s="241"/>
      <c r="T19" s="239"/>
      <c r="U19" s="235"/>
      <c r="V19" s="239"/>
      <c r="W19" s="241"/>
      <c r="X19" s="241"/>
      <c r="Y19" s="239"/>
      <c r="Z19" s="235"/>
      <c r="AA19" s="239"/>
      <c r="AB19" s="241"/>
      <c r="AC19" s="241"/>
      <c r="AD19" s="239"/>
      <c r="AE19" s="235"/>
      <c r="AF19" s="239"/>
      <c r="AG19" s="241"/>
      <c r="AH19" s="241"/>
      <c r="AI19" s="239"/>
      <c r="AJ19" s="235"/>
      <c r="AK19" s="239"/>
      <c r="AL19" s="241"/>
      <c r="AM19" s="241"/>
      <c r="AN19" s="239"/>
      <c r="AO19" s="235"/>
      <c r="AP19" s="239"/>
      <c r="AQ19" s="241"/>
      <c r="AR19" s="241"/>
      <c r="AS19" s="239"/>
      <c r="AT19" s="235"/>
      <c r="AU19" s="239"/>
      <c r="AV19" s="738"/>
      <c r="AW19" s="239"/>
      <c r="AX19" s="45"/>
      <c r="AY19" s="742"/>
      <c r="AZ19" s="241"/>
      <c r="BA19" s="354"/>
      <c r="BB19" s="723"/>
      <c r="BC19" s="241"/>
      <c r="BD19" s="236"/>
      <c r="BE19" s="736"/>
      <c r="BF19" s="239"/>
      <c r="BG19" s="237"/>
      <c r="BH19" s="242"/>
      <c r="BI19" s="736"/>
      <c r="BJ19" s="239"/>
      <c r="BK19" s="236"/>
      <c r="BL19" s="736"/>
      <c r="BM19" s="238"/>
      <c r="BN19" s="277"/>
      <c r="BO19" s="277"/>
      <c r="BP19" s="237"/>
      <c r="BQ19" s="283"/>
      <c r="BR19" s="731"/>
      <c r="BS19" s="241"/>
      <c r="BT19" s="242"/>
      <c r="BU19" s="222"/>
    </row>
    <row r="20" spans="1:73" s="226" customFormat="1" ht="12.95" customHeight="1" hidden="1">
      <c r="A20" s="11">
        <v>210</v>
      </c>
      <c r="B20" s="86" t="s">
        <v>51</v>
      </c>
      <c r="C20" s="284" t="s">
        <v>57</v>
      </c>
      <c r="D20" s="280"/>
      <c r="E20" s="280"/>
      <c r="F20" s="329"/>
      <c r="G20" s="720"/>
      <c r="H20" s="241"/>
      <c r="I20" s="241"/>
      <c r="J20" s="239"/>
      <c r="K20" s="235"/>
      <c r="L20" s="723"/>
      <c r="M20" s="241"/>
      <c r="N20" s="241"/>
      <c r="O20" s="239"/>
      <c r="P20" s="235"/>
      <c r="Q20" s="723"/>
      <c r="R20" s="241"/>
      <c r="S20" s="241"/>
      <c r="T20" s="239"/>
      <c r="U20" s="235"/>
      <c r="V20" s="239"/>
      <c r="W20" s="241"/>
      <c r="X20" s="241"/>
      <c r="Y20" s="239"/>
      <c r="Z20" s="235"/>
      <c r="AA20" s="239"/>
      <c r="AB20" s="241"/>
      <c r="AC20" s="241"/>
      <c r="AD20" s="239"/>
      <c r="AE20" s="235"/>
      <c r="AF20" s="239"/>
      <c r="AG20" s="241"/>
      <c r="AH20" s="241"/>
      <c r="AI20" s="239"/>
      <c r="AJ20" s="235"/>
      <c r="AK20" s="239"/>
      <c r="AL20" s="241"/>
      <c r="AM20" s="241"/>
      <c r="AN20" s="239"/>
      <c r="AO20" s="235"/>
      <c r="AP20" s="239"/>
      <c r="AQ20" s="241"/>
      <c r="AR20" s="241"/>
      <c r="AS20" s="239"/>
      <c r="AT20" s="235"/>
      <c r="AU20" s="239"/>
      <c r="AV20" s="738"/>
      <c r="AW20" s="239"/>
      <c r="AX20" s="45"/>
      <c r="AY20" s="742"/>
      <c r="AZ20" s="241"/>
      <c r="BA20" s="354"/>
      <c r="BB20" s="723"/>
      <c r="BC20" s="241"/>
      <c r="BD20" s="236"/>
      <c r="BE20" s="736"/>
      <c r="BF20" s="239"/>
      <c r="BG20" s="281"/>
      <c r="BH20" s="242"/>
      <c r="BI20" s="736"/>
      <c r="BJ20" s="239"/>
      <c r="BK20" s="358"/>
      <c r="BL20" s="733"/>
      <c r="BM20" s="238"/>
      <c r="BN20" s="277"/>
      <c r="BO20" s="277"/>
      <c r="BP20" s="237"/>
      <c r="BQ20" s="283"/>
      <c r="BR20" s="731"/>
      <c r="BS20" s="241"/>
      <c r="BT20" s="242"/>
      <c r="BU20" s="222"/>
    </row>
    <row r="21" spans="1:73" s="226" customFormat="1" ht="12.95" customHeight="1" hidden="1">
      <c r="A21" s="11">
        <v>221</v>
      </c>
      <c r="B21" s="86" t="s">
        <v>52</v>
      </c>
      <c r="C21" s="273" t="s">
        <v>87</v>
      </c>
      <c r="D21" s="280"/>
      <c r="E21" s="280"/>
      <c r="F21" s="329"/>
      <c r="G21" s="720"/>
      <c r="H21" s="241"/>
      <c r="I21" s="241"/>
      <c r="J21" s="239"/>
      <c r="K21" s="235"/>
      <c r="L21" s="723"/>
      <c r="M21" s="241"/>
      <c r="N21" s="241"/>
      <c r="O21" s="239"/>
      <c r="P21" s="235"/>
      <c r="Q21" s="723"/>
      <c r="R21" s="241"/>
      <c r="S21" s="241"/>
      <c r="T21" s="239"/>
      <c r="U21" s="235"/>
      <c r="V21" s="239"/>
      <c r="W21" s="241"/>
      <c r="X21" s="241"/>
      <c r="Y21" s="239"/>
      <c r="Z21" s="235"/>
      <c r="AA21" s="239"/>
      <c r="AB21" s="241"/>
      <c r="AC21" s="241"/>
      <c r="AD21" s="239"/>
      <c r="AE21" s="235"/>
      <c r="AF21" s="239"/>
      <c r="AG21" s="241"/>
      <c r="AH21" s="241"/>
      <c r="AI21" s="239"/>
      <c r="AJ21" s="235"/>
      <c r="AK21" s="239"/>
      <c r="AL21" s="241"/>
      <c r="AM21" s="241"/>
      <c r="AN21" s="239"/>
      <c r="AO21" s="235"/>
      <c r="AP21" s="239"/>
      <c r="AQ21" s="241"/>
      <c r="AR21" s="241"/>
      <c r="AS21" s="239"/>
      <c r="AT21" s="235"/>
      <c r="AU21" s="239"/>
      <c r="AV21" s="738"/>
      <c r="AW21" s="239"/>
      <c r="AX21" s="45"/>
      <c r="AY21" s="742"/>
      <c r="AZ21" s="241"/>
      <c r="BA21" s="354"/>
      <c r="BB21" s="723"/>
      <c r="BC21" s="241"/>
      <c r="BD21" s="236"/>
      <c r="BE21" s="736"/>
      <c r="BF21" s="239"/>
      <c r="BG21" s="281"/>
      <c r="BH21" s="242"/>
      <c r="BI21" s="736"/>
      <c r="BJ21" s="239"/>
      <c r="BK21" s="236"/>
      <c r="BL21" s="736"/>
      <c r="BM21" s="238"/>
      <c r="BN21" s="277"/>
      <c r="BO21" s="277"/>
      <c r="BP21" s="237"/>
      <c r="BQ21" s="242"/>
      <c r="BR21" s="723"/>
      <c r="BS21" s="241"/>
      <c r="BT21" s="242"/>
      <c r="BU21" s="222"/>
    </row>
    <row r="22" spans="1:73" s="226" customFormat="1" ht="12.95" customHeight="1" hidden="1">
      <c r="A22" s="11">
        <v>223</v>
      </c>
      <c r="B22" s="86" t="s">
        <v>53</v>
      </c>
      <c r="C22" s="284" t="s">
        <v>57</v>
      </c>
      <c r="D22" s="280"/>
      <c r="E22" s="280"/>
      <c r="F22" s="329"/>
      <c r="G22" s="720"/>
      <c r="H22" s="241"/>
      <c r="I22" s="241"/>
      <c r="J22" s="239"/>
      <c r="K22" s="235"/>
      <c r="L22" s="723"/>
      <c r="M22" s="241"/>
      <c r="N22" s="241"/>
      <c r="O22" s="239"/>
      <c r="P22" s="235"/>
      <c r="Q22" s="723"/>
      <c r="R22" s="241"/>
      <c r="S22" s="241"/>
      <c r="T22" s="239"/>
      <c r="U22" s="235"/>
      <c r="V22" s="239"/>
      <c r="W22" s="241"/>
      <c r="X22" s="241"/>
      <c r="Y22" s="239"/>
      <c r="Z22" s="235"/>
      <c r="AA22" s="239"/>
      <c r="AB22" s="241"/>
      <c r="AC22" s="241"/>
      <c r="AD22" s="239"/>
      <c r="AE22" s="235"/>
      <c r="AF22" s="239"/>
      <c r="AG22" s="241"/>
      <c r="AH22" s="241"/>
      <c r="AI22" s="239"/>
      <c r="AJ22" s="235"/>
      <c r="AK22" s="239"/>
      <c r="AL22" s="241"/>
      <c r="AM22" s="241"/>
      <c r="AN22" s="239"/>
      <c r="AO22" s="235"/>
      <c r="AP22" s="239"/>
      <c r="AQ22" s="241"/>
      <c r="AR22" s="241"/>
      <c r="AS22" s="239"/>
      <c r="AT22" s="235"/>
      <c r="AU22" s="239"/>
      <c r="AV22" s="738"/>
      <c r="AW22" s="239"/>
      <c r="AX22" s="45"/>
      <c r="AY22" s="742"/>
      <c r="AZ22" s="241"/>
      <c r="BA22" s="354"/>
      <c r="BB22" s="723"/>
      <c r="BC22" s="241"/>
      <c r="BD22" s="236"/>
      <c r="BE22" s="736"/>
      <c r="BF22" s="239"/>
      <c r="BG22" s="281"/>
      <c r="BH22" s="242"/>
      <c r="BI22" s="736"/>
      <c r="BJ22" s="239"/>
      <c r="BK22" s="358"/>
      <c r="BL22" s="733"/>
      <c r="BM22" s="238"/>
      <c r="BN22" s="277"/>
      <c r="BO22" s="277"/>
      <c r="BP22" s="237"/>
      <c r="BQ22" s="283"/>
      <c r="BR22" s="731"/>
      <c r="BS22" s="241"/>
      <c r="BT22" s="242"/>
      <c r="BU22" s="222"/>
    </row>
    <row r="23" spans="1:73" s="226" customFormat="1" ht="12.95" customHeight="1" hidden="1">
      <c r="A23" s="11">
        <v>225</v>
      </c>
      <c r="B23" s="86" t="s">
        <v>54</v>
      </c>
      <c r="C23" s="284" t="s">
        <v>58</v>
      </c>
      <c r="D23" s="280"/>
      <c r="E23" s="280"/>
      <c r="F23" s="329"/>
      <c r="G23" s="720"/>
      <c r="H23" s="241"/>
      <c r="I23" s="241"/>
      <c r="J23" s="239"/>
      <c r="K23" s="235"/>
      <c r="L23" s="723"/>
      <c r="M23" s="241"/>
      <c r="N23" s="241"/>
      <c r="O23" s="239"/>
      <c r="P23" s="235"/>
      <c r="Q23" s="723"/>
      <c r="R23" s="241"/>
      <c r="S23" s="241"/>
      <c r="T23" s="239"/>
      <c r="U23" s="235"/>
      <c r="V23" s="239"/>
      <c r="W23" s="241"/>
      <c r="X23" s="241"/>
      <c r="Y23" s="239"/>
      <c r="Z23" s="235"/>
      <c r="AA23" s="239"/>
      <c r="AB23" s="241"/>
      <c r="AC23" s="241"/>
      <c r="AD23" s="239"/>
      <c r="AE23" s="235"/>
      <c r="AF23" s="239"/>
      <c r="AG23" s="241"/>
      <c r="AH23" s="241"/>
      <c r="AI23" s="239"/>
      <c r="AJ23" s="235"/>
      <c r="AK23" s="239"/>
      <c r="AL23" s="241"/>
      <c r="AM23" s="241"/>
      <c r="AN23" s="239"/>
      <c r="AO23" s="235"/>
      <c r="AP23" s="239"/>
      <c r="AQ23" s="241"/>
      <c r="AR23" s="241"/>
      <c r="AS23" s="239"/>
      <c r="AT23" s="235"/>
      <c r="AU23" s="239"/>
      <c r="AV23" s="738"/>
      <c r="AW23" s="239"/>
      <c r="AX23" s="45"/>
      <c r="AY23" s="742"/>
      <c r="AZ23" s="241"/>
      <c r="BA23" s="354"/>
      <c r="BB23" s="723"/>
      <c r="BC23" s="241"/>
      <c r="BD23" s="236"/>
      <c r="BE23" s="736"/>
      <c r="BF23" s="239"/>
      <c r="BG23" s="237"/>
      <c r="BH23" s="242"/>
      <c r="BI23" s="736"/>
      <c r="BJ23" s="239"/>
      <c r="BK23" s="236"/>
      <c r="BL23" s="736"/>
      <c r="BM23" s="238"/>
      <c r="BN23" s="277"/>
      <c r="BO23" s="277"/>
      <c r="BP23" s="237"/>
      <c r="BQ23" s="242"/>
      <c r="BR23" s="723"/>
      <c r="BS23" s="241"/>
      <c r="BT23" s="242"/>
      <c r="BU23" s="222"/>
    </row>
    <row r="24" spans="1:73" s="226" customFormat="1" ht="12.95" customHeight="1" hidden="1" thickBot="1">
      <c r="A24" s="64">
        <v>226</v>
      </c>
      <c r="B24" s="87" t="s">
        <v>68</v>
      </c>
      <c r="C24" s="285" t="s">
        <v>86</v>
      </c>
      <c r="D24" s="286"/>
      <c r="E24" s="286"/>
      <c r="F24" s="330"/>
      <c r="G24" s="721"/>
      <c r="H24" s="244"/>
      <c r="I24" s="244"/>
      <c r="J24" s="245"/>
      <c r="K24" s="572"/>
      <c r="L24" s="729"/>
      <c r="M24" s="244"/>
      <c r="N24" s="244"/>
      <c r="O24" s="245"/>
      <c r="P24" s="572"/>
      <c r="Q24" s="729"/>
      <c r="R24" s="244"/>
      <c r="S24" s="244"/>
      <c r="T24" s="245"/>
      <c r="U24" s="572"/>
      <c r="V24" s="245"/>
      <c r="W24" s="244"/>
      <c r="X24" s="244"/>
      <c r="Y24" s="245"/>
      <c r="Z24" s="572"/>
      <c r="AA24" s="245"/>
      <c r="AB24" s="244"/>
      <c r="AC24" s="244"/>
      <c r="AD24" s="245"/>
      <c r="AE24" s="572"/>
      <c r="AF24" s="245"/>
      <c r="AG24" s="244"/>
      <c r="AH24" s="244"/>
      <c r="AI24" s="245"/>
      <c r="AJ24" s="572"/>
      <c r="AK24" s="245"/>
      <c r="AL24" s="244"/>
      <c r="AM24" s="244"/>
      <c r="AN24" s="245"/>
      <c r="AO24" s="572"/>
      <c r="AP24" s="245"/>
      <c r="AQ24" s="244"/>
      <c r="AR24" s="244"/>
      <c r="AS24" s="245"/>
      <c r="AT24" s="572"/>
      <c r="AU24" s="245"/>
      <c r="AV24" s="739"/>
      <c r="AW24" s="245"/>
      <c r="AX24" s="45"/>
      <c r="AY24" s="742"/>
      <c r="AZ24" s="244"/>
      <c r="BA24" s="246"/>
      <c r="BB24" s="729"/>
      <c r="BC24" s="244"/>
      <c r="BD24" s="236"/>
      <c r="BE24" s="743"/>
      <c r="BF24" s="245"/>
      <c r="BG24" s="287"/>
      <c r="BH24" s="247"/>
      <c r="BI24" s="743"/>
      <c r="BJ24" s="245"/>
      <c r="BK24" s="359"/>
      <c r="BL24" s="734"/>
      <c r="BM24" s="289"/>
      <c r="BN24" s="277"/>
      <c r="BO24" s="750"/>
      <c r="BP24" s="243"/>
      <c r="BQ24" s="288"/>
      <c r="BR24" s="732"/>
      <c r="BS24" s="244"/>
      <c r="BT24" s="247"/>
      <c r="BU24" s="222"/>
    </row>
    <row r="25" spans="1:73" s="226" customFormat="1" ht="14.45" customHeight="1" hidden="1" thickBot="1" thickTop="1">
      <c r="A25" s="69" t="s">
        <v>55</v>
      </c>
      <c r="B25" s="88"/>
      <c r="C25" s="290"/>
      <c r="D25" s="291"/>
      <c r="E25" s="291"/>
      <c r="F25" s="331"/>
      <c r="G25" s="638"/>
      <c r="H25" s="293"/>
      <c r="I25" s="292"/>
      <c r="J25" s="574"/>
      <c r="K25" s="573"/>
      <c r="L25" s="730"/>
      <c r="M25" s="293"/>
      <c r="N25" s="292"/>
      <c r="O25" s="574"/>
      <c r="P25" s="573"/>
      <c r="Q25" s="730"/>
      <c r="R25" s="293"/>
      <c r="S25" s="292"/>
      <c r="T25" s="574"/>
      <c r="U25" s="573"/>
      <c r="V25" s="574"/>
      <c r="W25" s="293"/>
      <c r="X25" s="292"/>
      <c r="Y25" s="574"/>
      <c r="Z25" s="573"/>
      <c r="AA25" s="574"/>
      <c r="AB25" s="293"/>
      <c r="AC25" s="292"/>
      <c r="AD25" s="574"/>
      <c r="AE25" s="573"/>
      <c r="AF25" s="574"/>
      <c r="AG25" s="293"/>
      <c r="AH25" s="292"/>
      <c r="AI25" s="574"/>
      <c r="AJ25" s="573"/>
      <c r="AK25" s="574"/>
      <c r="AL25" s="293"/>
      <c r="AM25" s="292"/>
      <c r="AN25" s="574"/>
      <c r="AO25" s="573"/>
      <c r="AP25" s="574"/>
      <c r="AQ25" s="293"/>
      <c r="AR25" s="292"/>
      <c r="AS25" s="574"/>
      <c r="AT25" s="573"/>
      <c r="AU25" s="574"/>
      <c r="AV25" s="574"/>
      <c r="AW25" s="296"/>
      <c r="AX25" s="45"/>
      <c r="AY25" s="742"/>
      <c r="AZ25" s="299"/>
      <c r="BA25" s="360"/>
      <c r="BB25" s="360"/>
      <c r="BC25" s="299"/>
      <c r="BD25" s="297"/>
      <c r="BE25" s="297"/>
      <c r="BF25" s="295"/>
      <c r="BG25" s="300"/>
      <c r="BH25" s="294"/>
      <c r="BI25" s="297"/>
      <c r="BJ25" s="295"/>
      <c r="BK25" s="297"/>
      <c r="BL25" s="297"/>
      <c r="BM25" s="295"/>
      <c r="BN25" s="364"/>
      <c r="BO25" s="364"/>
      <c r="BP25" s="302"/>
      <c r="BQ25" s="301"/>
      <c r="BR25" s="305"/>
      <c r="BS25" s="303"/>
      <c r="BT25" s="294"/>
      <c r="BU25" s="222"/>
    </row>
    <row r="26" spans="1:73" s="226" customFormat="1" ht="14.45" customHeight="1" hidden="1" thickBot="1" thickTop="1">
      <c r="A26" s="69" t="s">
        <v>56</v>
      </c>
      <c r="B26" s="88"/>
      <c r="C26" s="290" t="s">
        <v>59</v>
      </c>
      <c r="D26" s="291"/>
      <c r="E26" s="291"/>
      <c r="F26" s="331"/>
      <c r="G26" s="638"/>
      <c r="H26" s="293"/>
      <c r="I26" s="304"/>
      <c r="J26" s="574"/>
      <c r="K26" s="573"/>
      <c r="L26" s="360"/>
      <c r="M26" s="293">
        <f>M15+M25</f>
        <v>255706273</v>
      </c>
      <c r="N26" s="304">
        <f>N15+N25</f>
        <v>256329741</v>
      </c>
      <c r="O26" s="574" t="e">
        <f>ROUND(#REF!/N26*100,1)</f>
        <v>#REF!</v>
      </c>
      <c r="P26" s="573" t="e">
        <f>ROUND(#REF!/M26*100,1)</f>
        <v>#REF!</v>
      </c>
      <c r="Q26" s="360"/>
      <c r="R26" s="293">
        <f>R15+R25</f>
        <v>327555394</v>
      </c>
      <c r="S26" s="304">
        <f>S15+S25</f>
        <v>353591874</v>
      </c>
      <c r="T26" s="574" t="e">
        <f>ROUND(#REF!/S26*100,1)</f>
        <v>#REF!</v>
      </c>
      <c r="U26" s="573" t="e">
        <f>ROUND(#REF!/R26*100,1)</f>
        <v>#REF!</v>
      </c>
      <c r="V26" s="574"/>
      <c r="W26" s="293">
        <f>W15+W25</f>
        <v>331459795</v>
      </c>
      <c r="X26" s="304">
        <f>X15+X25</f>
        <v>357960344</v>
      </c>
      <c r="Y26" s="574" t="e">
        <f>ROUND(#REF!/X26*100,1)</f>
        <v>#REF!</v>
      </c>
      <c r="Z26" s="573" t="e">
        <f>ROUND(#REF!/W26*100,1)</f>
        <v>#REF!</v>
      </c>
      <c r="AA26" s="574"/>
      <c r="AB26" s="293">
        <f>AB15+AB25</f>
        <v>307194148</v>
      </c>
      <c r="AC26" s="304">
        <f>AC15+AC25</f>
        <v>340660422</v>
      </c>
      <c r="AD26" s="574" t="e">
        <f>ROUND(#REF!/AC26*100,1)</f>
        <v>#REF!</v>
      </c>
      <c r="AE26" s="573" t="e">
        <f>ROUND(#REF!/AB26*100,1)</f>
        <v>#REF!</v>
      </c>
      <c r="AF26" s="574"/>
      <c r="AG26" s="293">
        <f>AG15+AG25</f>
        <v>1381205</v>
      </c>
      <c r="AH26" s="304">
        <f>AH15+AH25</f>
        <v>1455402</v>
      </c>
      <c r="AI26" s="574" t="e">
        <f>ROUND(#REF!/AH26*100,1)</f>
        <v>#REF!</v>
      </c>
      <c r="AJ26" s="573" t="e">
        <f>ROUND(#REF!/AG26*100,1)</f>
        <v>#REF!</v>
      </c>
      <c r="AK26" s="574"/>
      <c r="AL26" s="293">
        <f>AL15+AL25</f>
        <v>308575353</v>
      </c>
      <c r="AM26" s="304">
        <f>AM15+AM25</f>
        <v>342115824</v>
      </c>
      <c r="AN26" s="574" t="e">
        <f>ROUND(#REF!/AM26*100,1)</f>
        <v>#REF!</v>
      </c>
      <c r="AO26" s="573" t="e">
        <f>ROUND(#REF!/AL26*100,1)</f>
        <v>#REF!</v>
      </c>
      <c r="AP26" s="574"/>
      <c r="AQ26" s="293">
        <f>AQ15+AQ25</f>
        <v>318007941</v>
      </c>
      <c r="AR26" s="304">
        <f>AR15+AR25</f>
        <v>352193812</v>
      </c>
      <c r="AS26" s="574" t="e">
        <f>#REF!/AR26*100</f>
        <v>#REF!</v>
      </c>
      <c r="AT26" s="573" t="e">
        <f>#REF!/AQ26*100</f>
        <v>#REF!</v>
      </c>
      <c r="AU26" s="574"/>
      <c r="AV26" s="740"/>
      <c r="AW26" s="356">
        <f>AW15+AW25</f>
        <v>11476050</v>
      </c>
      <c r="AX26" s="56"/>
      <c r="AY26" s="741"/>
      <c r="AZ26" s="298">
        <f>SUM(AZ25,AZ15)</f>
        <v>5766532</v>
      </c>
      <c r="BA26" s="361"/>
      <c r="BB26" s="361"/>
      <c r="BC26" s="299">
        <f>BC15+BC25</f>
        <v>60684246</v>
      </c>
      <c r="BD26" s="297" t="e">
        <f>ROUND(BC26/#REF!*100,1)</f>
        <v>#REF!</v>
      </c>
      <c r="BE26" s="297"/>
      <c r="BF26" s="295">
        <f>BF15+BF25</f>
        <v>0</v>
      </c>
      <c r="BG26" s="300" t="e">
        <f>ROUND(BF26/#REF!*100,1)</f>
        <v>#REF!</v>
      </c>
      <c r="BH26" s="294" t="e">
        <f>ROUND(#REF!/BC26*100,1)</f>
        <v>#REF!</v>
      </c>
      <c r="BI26" s="297"/>
      <c r="BJ26" s="295">
        <f>BJ15+BJ25</f>
        <v>45922208</v>
      </c>
      <c r="BK26" s="297" t="e">
        <f>ROUND(BJ26/#REF!*100,1)</f>
        <v>#REF!</v>
      </c>
      <c r="BL26" s="297"/>
      <c r="BM26" s="295">
        <f>BM15+BM25</f>
        <v>17473752</v>
      </c>
      <c r="BN26" s="364" t="e">
        <f>ROUND(BM26/#REF!*100,1)</f>
        <v>#REF!</v>
      </c>
      <c r="BO26" s="364"/>
      <c r="BP26" s="302">
        <f>ROUND(BM26/BJ26*100,1)</f>
        <v>38.1</v>
      </c>
      <c r="BQ26" s="301" t="e">
        <f>ROUND(BP26/#REF!*100,1)</f>
        <v>#REF!</v>
      </c>
      <c r="BR26" s="305"/>
      <c r="BS26" s="303">
        <f>SUM(BS25,BS15)</f>
        <v>-14762038</v>
      </c>
      <c r="BT26" s="294" t="e">
        <f>ROUND(BS26/#REF!*100,1)</f>
        <v>#REF!</v>
      </c>
      <c r="BU26" s="222"/>
    </row>
    <row r="27" spans="1:73" s="226" customFormat="1" ht="14.45" customHeight="1" thickBot="1" thickTop="1">
      <c r="A27" s="636"/>
      <c r="B27" s="637"/>
      <c r="C27" s="701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990"/>
      <c r="O27" s="638"/>
      <c r="P27" s="991"/>
      <c r="Q27" s="638"/>
      <c r="R27" s="638"/>
      <c r="S27" s="638"/>
      <c r="T27" s="638"/>
      <c r="U27" s="638"/>
      <c r="V27" s="638"/>
      <c r="W27" s="638"/>
      <c r="X27" s="638"/>
      <c r="Y27" s="990"/>
      <c r="Z27" s="990"/>
      <c r="AA27" s="638"/>
      <c r="AB27" s="638"/>
      <c r="AC27" s="638"/>
      <c r="AD27" s="638"/>
      <c r="AE27" s="638"/>
      <c r="AF27" s="638"/>
      <c r="AG27" s="638"/>
      <c r="AH27" s="638"/>
      <c r="AI27" s="638"/>
      <c r="AJ27" s="638"/>
      <c r="AK27" s="638"/>
      <c r="AL27" s="638"/>
      <c r="AM27" s="638"/>
      <c r="AN27" s="638"/>
      <c r="AO27" s="638"/>
      <c r="AP27" s="638"/>
      <c r="AQ27" s="638"/>
      <c r="AR27" s="990"/>
      <c r="AS27" s="991"/>
      <c r="AT27" s="991"/>
      <c r="AU27" s="638"/>
      <c r="AV27" s="638"/>
      <c r="AW27" s="638"/>
      <c r="AX27" s="638"/>
      <c r="AY27" s="638"/>
      <c r="AZ27" s="638"/>
      <c r="BA27" s="638"/>
      <c r="BB27" s="638"/>
      <c r="BC27" s="638"/>
      <c r="BD27" s="638"/>
      <c r="BE27" s="638"/>
      <c r="BF27" s="638"/>
      <c r="BG27" s="638"/>
      <c r="BH27" s="639"/>
      <c r="BI27" s="638"/>
      <c r="BJ27" s="638"/>
      <c r="BK27" s="638"/>
      <c r="BL27" s="638"/>
      <c r="BM27" s="638"/>
      <c r="BN27" s="638"/>
      <c r="BO27" s="638"/>
      <c r="BP27" s="638"/>
      <c r="BQ27" s="638"/>
      <c r="BR27" s="638"/>
      <c r="BS27" s="638"/>
      <c r="BT27" s="639"/>
      <c r="BU27" s="222"/>
    </row>
    <row r="28" spans="1:73" s="226" customFormat="1" ht="16.5" customHeight="1" thickBot="1" thickTop="1">
      <c r="A28" s="73"/>
      <c r="B28" s="63" t="s">
        <v>22</v>
      </c>
      <c r="C28" s="647"/>
      <c r="D28" s="648"/>
      <c r="E28" s="648"/>
      <c r="F28" s="648"/>
      <c r="G28" s="649"/>
      <c r="H28" s="1038" t="s">
        <v>35</v>
      </c>
      <c r="I28" s="1039"/>
      <c r="J28" s="1039"/>
      <c r="K28" s="1039"/>
      <c r="L28" s="1040"/>
      <c r="M28" s="1038" t="s">
        <v>23</v>
      </c>
      <c r="N28" s="1039"/>
      <c r="O28" s="1039"/>
      <c r="P28" s="1039"/>
      <c r="Q28" s="1040"/>
      <c r="R28" s="1038" t="s">
        <v>23</v>
      </c>
      <c r="S28" s="1039"/>
      <c r="T28" s="1039"/>
      <c r="U28" s="1039"/>
      <c r="V28" s="1040"/>
      <c r="W28" s="1038" t="s">
        <v>28</v>
      </c>
      <c r="X28" s="1039"/>
      <c r="Y28" s="1039"/>
      <c r="Z28" s="1039"/>
      <c r="AA28" s="1040"/>
      <c r="AB28" s="1038" t="s">
        <v>28</v>
      </c>
      <c r="AC28" s="1039"/>
      <c r="AD28" s="1039"/>
      <c r="AE28" s="1039"/>
      <c r="AF28" s="1040"/>
      <c r="AG28" s="1038" t="s">
        <v>28</v>
      </c>
      <c r="AH28" s="1039"/>
      <c r="AI28" s="1039"/>
      <c r="AJ28" s="1039"/>
      <c r="AK28" s="1040"/>
      <c r="AL28" s="1038" t="s">
        <v>28</v>
      </c>
      <c r="AM28" s="1039"/>
      <c r="AN28" s="1039"/>
      <c r="AO28" s="1039"/>
      <c r="AP28" s="1040"/>
      <c r="AQ28" s="1038" t="s">
        <v>23</v>
      </c>
      <c r="AR28" s="1039"/>
      <c r="AS28" s="1039"/>
      <c r="AT28" s="1039"/>
      <c r="AU28" s="1040"/>
      <c r="AV28" s="1038" t="s">
        <v>23</v>
      </c>
      <c r="AW28" s="1039"/>
      <c r="AX28" s="1040"/>
      <c r="AY28" s="1038" t="s">
        <v>23</v>
      </c>
      <c r="AZ28" s="1039"/>
      <c r="BA28" s="1040"/>
      <c r="BB28" s="1038" t="s">
        <v>23</v>
      </c>
      <c r="BC28" s="1039"/>
      <c r="BD28" s="1040"/>
      <c r="BE28" s="1038" t="s">
        <v>23</v>
      </c>
      <c r="BF28" s="1039"/>
      <c r="BG28" s="1039"/>
      <c r="BH28" s="1040"/>
      <c r="BI28" s="1038" t="s">
        <v>23</v>
      </c>
      <c r="BJ28" s="1039"/>
      <c r="BK28" s="1040"/>
      <c r="BL28" s="1038" t="s">
        <v>23</v>
      </c>
      <c r="BM28" s="1039"/>
      <c r="BN28" s="1040"/>
      <c r="BO28" s="703"/>
      <c r="BP28" s="753"/>
      <c r="BQ28" s="704"/>
      <c r="BR28" s="1038" t="s">
        <v>23</v>
      </c>
      <c r="BS28" s="1039"/>
      <c r="BT28" s="1040"/>
      <c r="BU28" s="222"/>
    </row>
    <row r="29" spans="1:72" s="230" customFormat="1" ht="16.5" customHeight="1" hidden="1">
      <c r="A29" s="65"/>
      <c r="B29" s="33" t="s">
        <v>13</v>
      </c>
      <c r="C29" s="233"/>
      <c r="D29" s="229"/>
      <c r="G29" s="225"/>
      <c r="H29" s="3"/>
      <c r="I29" s="3"/>
      <c r="J29" s="10"/>
      <c r="K29" s="3"/>
      <c r="L29" s="706"/>
      <c r="M29" s="3"/>
      <c r="N29" s="3" t="s">
        <v>14</v>
      </c>
      <c r="O29" s="10"/>
      <c r="P29" s="3"/>
      <c r="Q29" s="706"/>
      <c r="R29" s="3"/>
      <c r="S29" s="3"/>
      <c r="T29" s="10"/>
      <c r="U29" s="3"/>
      <c r="V29" s="10"/>
      <c r="W29" s="3"/>
      <c r="X29" s="3"/>
      <c r="Y29" s="10" t="s">
        <v>15</v>
      </c>
      <c r="Z29" s="3"/>
      <c r="AA29" s="10"/>
      <c r="AB29" s="3"/>
      <c r="AC29" s="3"/>
      <c r="AD29" s="10"/>
      <c r="AE29" s="3"/>
      <c r="AF29" s="10"/>
      <c r="AG29" s="3"/>
      <c r="AH29" s="3"/>
      <c r="AI29" s="10"/>
      <c r="AJ29" s="3"/>
      <c r="AK29" s="10"/>
      <c r="AL29" s="3"/>
      <c r="AM29" s="3"/>
      <c r="AN29" s="10"/>
      <c r="AO29" s="3"/>
      <c r="AP29" s="10"/>
      <c r="AQ29" s="3"/>
      <c r="AR29" s="3"/>
      <c r="AS29" s="10" t="s">
        <v>16</v>
      </c>
      <c r="AT29" s="3"/>
      <c r="AU29" s="10"/>
      <c r="AV29" s="3"/>
      <c r="AW29" s="30"/>
      <c r="AX29" s="357" t="e">
        <f>#REF!/AW29*100</f>
        <v>#REF!</v>
      </c>
      <c r="AY29" s="742"/>
      <c r="AZ29" s="27"/>
      <c r="BA29" s="3"/>
      <c r="BB29" s="3"/>
      <c r="BC29" s="31"/>
      <c r="BD29" s="62"/>
      <c r="BE29" s="27"/>
      <c r="BF29" s="26"/>
      <c r="BG29" s="29"/>
      <c r="BH29" s="33"/>
      <c r="BI29" s="27"/>
      <c r="BJ29" s="26"/>
      <c r="BK29" s="62"/>
      <c r="BL29" s="27"/>
      <c r="BM29" s="30"/>
      <c r="BN29" s="365"/>
      <c r="BO29" s="754"/>
      <c r="BP29" s="306"/>
      <c r="BQ29" s="307"/>
      <c r="BR29" s="754"/>
      <c r="BS29" s="30"/>
      <c r="BT29" s="29"/>
    </row>
    <row r="30" spans="1:72" s="226" customFormat="1" ht="12.75" customHeight="1" thickTop="1">
      <c r="A30" s="102">
        <v>111</v>
      </c>
      <c r="B30" s="103" t="s">
        <v>19</v>
      </c>
      <c r="C30" s="308"/>
      <c r="D30" s="309"/>
      <c r="E30" s="309"/>
      <c r="F30" s="309"/>
      <c r="G30" s="311"/>
      <c r="H30" s="351">
        <f aca="true" t="shared" si="7" ref="H30:H38">C7/H7</f>
        <v>1638.5101816180518</v>
      </c>
      <c r="I30" s="576">
        <f aca="true" t="shared" si="8" ref="I30:J36">ROUND(D7/I7,0)</f>
        <v>1641</v>
      </c>
      <c r="J30" s="75">
        <f t="shared" si="8"/>
        <v>1614</v>
      </c>
      <c r="K30" s="725">
        <f>I30/J30*100</f>
        <v>101.6728624535316</v>
      </c>
      <c r="L30" s="327">
        <f>I30/H30*100</f>
        <v>100.15195623499204</v>
      </c>
      <c r="M30" s="351">
        <f aca="true" t="shared" si="9" ref="M30:M38">M7/C7*1000</f>
        <v>23541.53369656382</v>
      </c>
      <c r="N30" s="576">
        <f aca="true" t="shared" si="10" ref="N30:N38">N7/D7*1000</f>
        <v>23545.854095397623</v>
      </c>
      <c r="O30" s="75">
        <f aca="true" t="shared" si="11" ref="O30:O38">O7/E7*1000</f>
        <v>25041.988579106484</v>
      </c>
      <c r="P30" s="725">
        <f>N30/O30*100</f>
        <v>94.02549650167501</v>
      </c>
      <c r="Q30" s="327">
        <f>N30/M30*100</f>
        <v>100.01835224029789</v>
      </c>
      <c r="R30" s="351">
        <f aca="true" t="shared" si="12" ref="R30:R38">R7/C7*1000</f>
        <v>32927.954808135095</v>
      </c>
      <c r="S30" s="576">
        <f>S7/D7*1000</f>
        <v>35446.61023636156</v>
      </c>
      <c r="T30" s="75">
        <f>T7/E7*1000</f>
        <v>34783.33893181055</v>
      </c>
      <c r="U30" s="725">
        <f>S30/T30*100</f>
        <v>101.90686496730889</v>
      </c>
      <c r="V30" s="327">
        <f>S30/R30*100</f>
        <v>107.64898835321594</v>
      </c>
      <c r="W30" s="351">
        <f aca="true" t="shared" si="13" ref="W30:W38">W7/C7*1000</f>
        <v>33364.53289748362</v>
      </c>
      <c r="X30" s="576">
        <f aca="true" t="shared" si="14" ref="X30:X38">X7/D7*1000</f>
        <v>35957.08219060311</v>
      </c>
      <c r="Y30" s="75">
        <f aca="true" t="shared" si="15" ref="Y30:Y37">Y7/E7*1000</f>
        <v>35272.948438024854</v>
      </c>
      <c r="Z30" s="725">
        <f>X30/Y30*100</f>
        <v>101.93954229196432</v>
      </c>
      <c r="AA30" s="327">
        <f>X30/W30*100</f>
        <v>107.77037491004413</v>
      </c>
      <c r="AB30" s="351">
        <f aca="true" t="shared" si="16" ref="AB30:AB37">AB7/C7*1000</f>
        <v>30843.152043902053</v>
      </c>
      <c r="AC30" s="576">
        <f aca="true" t="shared" si="17" ref="AC30:AC38">AC7/D7*1000</f>
        <v>34323.18813782517</v>
      </c>
      <c r="AD30" s="75">
        <f aca="true" t="shared" si="18" ref="AD30:AD38">AD7/E7*1000</f>
        <v>34826.93987235472</v>
      </c>
      <c r="AE30" s="725">
        <f>AC30/AD30*100</f>
        <v>98.55355728532031</v>
      </c>
      <c r="AF30" s="327">
        <f>AC30/AB30*100</f>
        <v>111.28301053332565</v>
      </c>
      <c r="AG30" s="351">
        <f aca="true" t="shared" si="19" ref="AG30:AG38">AG7/C7*1000</f>
        <v>91.29516490979866</v>
      </c>
      <c r="AH30" s="576">
        <f aca="true" t="shared" si="20" ref="AH30:AH38">AH7/D7*1000</f>
        <v>104.45102429735655</v>
      </c>
      <c r="AI30" s="75">
        <f aca="true" t="shared" si="21" ref="AI30:AI38">AI7/E7*1000</f>
        <v>137.72253946926435</v>
      </c>
      <c r="AJ30" s="725">
        <f>AH30/AI30*100</f>
        <v>75.84163398371476</v>
      </c>
      <c r="AK30" s="327">
        <f>AH30/AG30*100</f>
        <v>114.41024768459111</v>
      </c>
      <c r="AL30" s="351">
        <f aca="true" t="shared" si="22" ref="AL30:AL37">AL7/C7*1000</f>
        <v>30934.44720881185</v>
      </c>
      <c r="AM30" s="576">
        <f aca="true" t="shared" si="23" ref="AM30:AM38">AM7/D7*1000</f>
        <v>34427.63916212253</v>
      </c>
      <c r="AN30" s="75">
        <f aca="true" t="shared" si="24" ref="AN30:AN38">AN7/E7*1000</f>
        <v>34964.662411823985</v>
      </c>
      <c r="AO30" s="725">
        <f>AM30/AN30*100</f>
        <v>98.46409714077534</v>
      </c>
      <c r="AP30" s="327">
        <f>AM30/AL30*100</f>
        <v>111.2922397795931</v>
      </c>
      <c r="AQ30" s="351">
        <f>AQ7/C7*1000</f>
        <v>31868.04780911287</v>
      </c>
      <c r="AR30" s="576">
        <f aca="true" t="shared" si="25" ref="AR30:AR38">AR7/D7*1000</f>
        <v>35420.7887534652</v>
      </c>
      <c r="AS30" s="75">
        <f aca="true" t="shared" si="26" ref="AS30:AS38">AS7/E7*1000</f>
        <v>35997.866644272755</v>
      </c>
      <c r="AT30" s="725">
        <f>AR30/AS30*100</f>
        <v>98.39691085999574</v>
      </c>
      <c r="AU30" s="327">
        <f>AR30/AQ30*100</f>
        <v>111.14828547274993</v>
      </c>
      <c r="AV30" s="351">
        <f aca="true" t="shared" si="27" ref="AV30:AV38">AV7/C7*1000</f>
        <v>1993.5075993232508</v>
      </c>
      <c r="AW30" s="4">
        <f aca="true" t="shared" si="28" ref="AW30:AW38">ROUND(AW7/D7*1000,0)</f>
        <v>1019</v>
      </c>
      <c r="AX30" s="327">
        <f>AW30/AV30*100</f>
        <v>51.115932557564705</v>
      </c>
      <c r="AY30" s="351">
        <f aca="true" t="shared" si="29" ref="AY30:AY38">AY7/C7*1000</f>
        <v>1496.4850883707463</v>
      </c>
      <c r="AZ30" s="4">
        <f aca="true" t="shared" si="30" ref="AZ30:AZ38">AZ7/D7*1000</f>
        <v>536.2934371379065</v>
      </c>
      <c r="BA30" s="718">
        <f>AZ30/AY30*100</f>
        <v>35.83687143329841</v>
      </c>
      <c r="BB30" s="998">
        <f aca="true" t="shared" si="31" ref="BB30:BB38">BB7/C7*1000</f>
        <v>3915.696199045202</v>
      </c>
      <c r="BC30" s="50">
        <f aca="true" t="shared" si="32" ref="BC30:BC38">BC7/D7*1000</f>
        <v>6368.265869277775</v>
      </c>
      <c r="BD30" s="327">
        <f>BC30/BB30*100</f>
        <v>162.6343195580547</v>
      </c>
      <c r="BE30" s="744">
        <v>0</v>
      </c>
      <c r="BF30" s="7">
        <f aca="true" t="shared" si="33" ref="BF30:BF38">BF7/D7*1000</f>
        <v>0</v>
      </c>
      <c r="BG30" s="61"/>
      <c r="BH30" s="78"/>
      <c r="BI30" s="998">
        <f aca="true" t="shared" si="34" ref="BI30:BI36">BI7/C7*1000</f>
        <v>3770.106574256854</v>
      </c>
      <c r="BJ30" s="7">
        <f aca="true" t="shared" si="35" ref="BJ30:BJ37">BJ7/D7*1000</f>
        <v>4303.533822935855</v>
      </c>
      <c r="BK30" s="327">
        <f>BJ30/BI30*100</f>
        <v>114.14886391597956</v>
      </c>
      <c r="BL30" s="998">
        <f aca="true" t="shared" si="36" ref="BL30:BL38">BL7/C7*1000</f>
        <v>1260.4719309223883</v>
      </c>
      <c r="BM30" s="7">
        <f aca="true" t="shared" si="37" ref="BM30:BM38">BM7/D7*1000</f>
        <v>1600.5251245303248</v>
      </c>
      <c r="BN30" s="327">
        <f>BM30/BL30*100</f>
        <v>126.97824404222094</v>
      </c>
      <c r="BO30" s="722"/>
      <c r="BP30" s="310"/>
      <c r="BQ30" s="755"/>
      <c r="BR30" s="998">
        <f aca="true" t="shared" si="38" ref="BR30:BR38">BR7/C7*1000</f>
        <v>-145.58962478834786</v>
      </c>
      <c r="BS30" s="4">
        <f aca="true" t="shared" si="39" ref="BS30:BS38">BS7/D7*1000</f>
        <v>-2064.7320463419205</v>
      </c>
      <c r="BT30" s="327">
        <f>BS30/BR30*100</f>
        <v>1418.1862542358647</v>
      </c>
    </row>
    <row r="31" spans="1:72" s="226" customFormat="1" ht="12.75" customHeight="1">
      <c r="A31" s="58">
        <v>201</v>
      </c>
      <c r="B31" s="81" t="s">
        <v>20</v>
      </c>
      <c r="C31" s="282"/>
      <c r="D31" s="239"/>
      <c r="E31" s="239"/>
      <c r="F31" s="239"/>
      <c r="G31" s="235"/>
      <c r="H31" s="352">
        <f>C8/H8</f>
        <v>1701.4731707317073</v>
      </c>
      <c r="I31" s="576">
        <f t="shared" si="8"/>
        <v>1760</v>
      </c>
      <c r="J31" s="575">
        <f t="shared" si="8"/>
        <v>1750</v>
      </c>
      <c r="K31" s="725">
        <f>I31/J31*100</f>
        <v>100.57142857142858</v>
      </c>
      <c r="L31" s="327">
        <f>I31/H31*100</f>
        <v>103.4397738545077</v>
      </c>
      <c r="M31" s="352">
        <f t="shared" si="9"/>
        <v>26034.731738923514</v>
      </c>
      <c r="N31" s="576">
        <f t="shared" si="10"/>
        <v>26204.28896489546</v>
      </c>
      <c r="O31" s="575">
        <f t="shared" si="11"/>
        <v>27641.715714285714</v>
      </c>
      <c r="P31" s="725">
        <f>N31/O31*100</f>
        <v>94.7997918644125</v>
      </c>
      <c r="Q31" s="327">
        <f>N31/M31*100</f>
        <v>100.65127318257882</v>
      </c>
      <c r="R31" s="352">
        <f t="shared" si="12"/>
        <v>29099.06623241839</v>
      </c>
      <c r="S31" s="576">
        <f aca="true" t="shared" si="40" ref="S31:S36">S8/D8*1000</f>
        <v>32061.4365241782</v>
      </c>
      <c r="T31" s="575">
        <f aca="true" t="shared" si="41" ref="T31:T38">T8/E8*1000</f>
        <v>30939.435714285715</v>
      </c>
      <c r="U31" s="725">
        <f>S31/T31*100</f>
        <v>103.62644238328633</v>
      </c>
      <c r="V31" s="327">
        <f>S31/R31*100</f>
        <v>110.18029330597392</v>
      </c>
      <c r="W31" s="352">
        <f t="shared" si="13"/>
        <v>29618.604537818017</v>
      </c>
      <c r="X31" s="576">
        <f t="shared" si="14"/>
        <v>32563.232537172462</v>
      </c>
      <c r="Y31" s="575">
        <f t="shared" si="15"/>
        <v>31489.550000000003</v>
      </c>
      <c r="Z31" s="725">
        <f>X31/Y31*100</f>
        <v>103.40964712792801</v>
      </c>
      <c r="AA31" s="327">
        <f>X31/W31*100</f>
        <v>109.94181881727292</v>
      </c>
      <c r="AB31" s="352">
        <f t="shared" si="16"/>
        <v>27843.960183714542</v>
      </c>
      <c r="AC31" s="576">
        <f t="shared" si="17"/>
        <v>30751.244329321522</v>
      </c>
      <c r="AD31" s="575">
        <f t="shared" si="18"/>
        <v>30829.434285714284</v>
      </c>
      <c r="AE31" s="725">
        <f>AC31/AD31*100</f>
        <v>99.74637888042923</v>
      </c>
      <c r="AF31" s="327">
        <f>AC31/AB31*100</f>
        <v>110.44134572246445</v>
      </c>
      <c r="AG31" s="352">
        <f t="shared" si="19"/>
        <v>165.5079386012695</v>
      </c>
      <c r="AH31" s="576">
        <f t="shared" si="20"/>
        <v>170.04164460409004</v>
      </c>
      <c r="AI31" s="575">
        <f t="shared" si="21"/>
        <v>208.57</v>
      </c>
      <c r="AJ31" s="725">
        <f>AH31/AI31*100</f>
        <v>81.52737431274394</v>
      </c>
      <c r="AK31" s="327">
        <f>AH31/AG31*100</f>
        <v>102.73926800196746</v>
      </c>
      <c r="AL31" s="352">
        <f t="shared" si="22"/>
        <v>28009.46812231581</v>
      </c>
      <c r="AM31" s="576">
        <f t="shared" si="23"/>
        <v>30921.285973925613</v>
      </c>
      <c r="AN31" s="575">
        <f t="shared" si="24"/>
        <v>31038.004285714287</v>
      </c>
      <c r="AO31" s="725">
        <f>AM31/AN31*100</f>
        <v>99.62395033290721</v>
      </c>
      <c r="AP31" s="327">
        <f>AM31/AL31*100</f>
        <v>110.39583414756058</v>
      </c>
      <c r="AQ31" s="352">
        <f aca="true" t="shared" si="42" ref="AQ31:AQ38">AQ8/C8*1000</f>
        <v>28957.781205382995</v>
      </c>
      <c r="AR31" s="576">
        <f t="shared" si="25"/>
        <v>32064.91406328262</v>
      </c>
      <c r="AS31" s="575">
        <f t="shared" si="26"/>
        <v>32259.64857142857</v>
      </c>
      <c r="AT31" s="725">
        <f>AR31/AS31*100</f>
        <v>99.39635266728101</v>
      </c>
      <c r="AU31" s="327">
        <f>AR31/AQ31*100</f>
        <v>110.72987200180253</v>
      </c>
      <c r="AV31" s="352">
        <f t="shared" si="27"/>
        <v>1089.5981101025798</v>
      </c>
      <c r="AW31" s="7">
        <f t="shared" si="28"/>
        <v>1140</v>
      </c>
      <c r="AX31" s="327">
        <f>AW31/AV31*100</f>
        <v>104.62573213280217</v>
      </c>
      <c r="AY31" s="352">
        <f t="shared" si="29"/>
        <v>660.8233324350205</v>
      </c>
      <c r="AZ31" s="7">
        <f t="shared" si="30"/>
        <v>498.31847388983505</v>
      </c>
      <c r="BA31" s="718">
        <f>AZ31/AY31*100</f>
        <v>75.40872869207222</v>
      </c>
      <c r="BB31" s="999">
        <f t="shared" si="31"/>
        <v>4588.557405060751</v>
      </c>
      <c r="BC31" s="996">
        <f t="shared" si="32"/>
        <v>6593.983714240738</v>
      </c>
      <c r="BD31" s="327">
        <f>BC31/BB31*100</f>
        <v>143.7049410555088</v>
      </c>
      <c r="BE31" s="744">
        <v>0</v>
      </c>
      <c r="BF31" s="7">
        <f t="shared" si="33"/>
        <v>0</v>
      </c>
      <c r="BG31" s="70"/>
      <c r="BH31" s="78"/>
      <c r="BI31" s="999">
        <f t="shared" si="34"/>
        <v>5535.333799691515</v>
      </c>
      <c r="BJ31" s="7">
        <f t="shared" si="35"/>
        <v>5403.958384017631</v>
      </c>
      <c r="BK31" s="327">
        <f>BJ31/BI31*100</f>
        <v>97.6266035540403</v>
      </c>
      <c r="BL31" s="999">
        <f t="shared" si="36"/>
        <v>3142.6324963733005</v>
      </c>
      <c r="BM31" s="7">
        <f t="shared" si="37"/>
        <v>3126.927315139459</v>
      </c>
      <c r="BN31" s="327">
        <f>BM31/BL31*100</f>
        <v>99.50025396695395</v>
      </c>
      <c r="BO31" s="723"/>
      <c r="BP31" s="756"/>
      <c r="BQ31" s="755"/>
      <c r="BR31" s="999">
        <f t="shared" si="38"/>
        <v>946.7763946307647</v>
      </c>
      <c r="BS31" s="7">
        <f t="shared" si="39"/>
        <v>-1190.0253302231063</v>
      </c>
      <c r="BT31" s="327">
        <f>BS31/BR31*100</f>
        <v>-125.69233210416138</v>
      </c>
    </row>
    <row r="32" spans="1:73" s="222" customFormat="1" ht="12.75" customHeight="1">
      <c r="A32" s="58">
        <v>205</v>
      </c>
      <c r="B32" s="81" t="s">
        <v>97</v>
      </c>
      <c r="C32" s="642"/>
      <c r="D32" s="643"/>
      <c r="E32" s="643"/>
      <c r="F32" s="643"/>
      <c r="G32" s="644"/>
      <c r="H32" s="352">
        <f t="shared" si="7"/>
        <v>1967.1242236024846</v>
      </c>
      <c r="I32" s="576">
        <f>ROUND(D9/I9,0)</f>
        <v>1952</v>
      </c>
      <c r="J32" s="576">
        <f t="shared" si="8"/>
        <v>1952</v>
      </c>
      <c r="K32" s="725">
        <f>I32/J32*100</f>
        <v>100</v>
      </c>
      <c r="L32" s="327">
        <f>I32/H32*100</f>
        <v>99.23115055871831</v>
      </c>
      <c r="M32" s="352">
        <f t="shared" si="9"/>
        <v>21625.52848531924</v>
      </c>
      <c r="N32" s="576">
        <f t="shared" si="10"/>
        <v>21765.527300917</v>
      </c>
      <c r="O32" s="576">
        <f t="shared" si="11"/>
        <v>22790.66193853428</v>
      </c>
      <c r="P32" s="725">
        <f>N32/O32*100</f>
        <v>95.50195321056478</v>
      </c>
      <c r="Q32" s="327">
        <f aca="true" t="shared" si="43" ref="Q32:Q35">N32/M32*100</f>
        <v>100.64737754590737</v>
      </c>
      <c r="R32" s="352">
        <f t="shared" si="12"/>
        <v>27890.982043339744</v>
      </c>
      <c r="S32" s="576">
        <f t="shared" si="40"/>
        <v>30253.83195198673</v>
      </c>
      <c r="T32" s="576">
        <f t="shared" si="41"/>
        <v>29353.191489361703</v>
      </c>
      <c r="U32" s="725">
        <f>S32/T32*100</f>
        <v>103.06828803590724</v>
      </c>
      <c r="V32" s="327">
        <f aca="true" t="shared" si="44" ref="V32:V35">S32/R32*100</f>
        <v>108.47173435835052</v>
      </c>
      <c r="W32" s="352">
        <f t="shared" si="13"/>
        <v>28154.661879907926</v>
      </c>
      <c r="X32" s="576">
        <f>X9/D9*1000</f>
        <v>30537.483885597354</v>
      </c>
      <c r="Y32" s="576">
        <f t="shared" si="15"/>
        <v>29600.541371158393</v>
      </c>
      <c r="Z32" s="725">
        <f>X32/Y32*100</f>
        <v>103.1652884408117</v>
      </c>
      <c r="AA32" s="327">
        <f aca="true" t="shared" si="45" ref="AA32:AA35">X32/W32*100</f>
        <v>108.46333021455992</v>
      </c>
      <c r="AB32" s="352">
        <f t="shared" si="16"/>
        <v>25935.39533385748</v>
      </c>
      <c r="AC32" s="576">
        <f t="shared" si="17"/>
        <v>29302.552176140718</v>
      </c>
      <c r="AD32" s="576">
        <f t="shared" si="18"/>
        <v>29267.927501970058</v>
      </c>
      <c r="AE32" s="725">
        <f>AC32/AD32*100</f>
        <v>100.11830244614461</v>
      </c>
      <c r="AF32" s="327">
        <f aca="true" t="shared" si="46" ref="AF32:AF35">AC32/AB32*100</f>
        <v>112.98286299066962</v>
      </c>
      <c r="AG32" s="352">
        <f>AG9/C9*1000</f>
        <v>218.23088848683483</v>
      </c>
      <c r="AH32" s="576">
        <f t="shared" si="20"/>
        <v>189.17896775236352</v>
      </c>
      <c r="AI32" s="576">
        <f t="shared" si="21"/>
        <v>220.64617809298662</v>
      </c>
      <c r="AJ32" s="725">
        <f>AH32/AI32*100</f>
        <v>85.73861074205332</v>
      </c>
      <c r="AK32" s="327">
        <f aca="true" t="shared" si="47" ref="AK32:AK35">AH32/AG32*100</f>
        <v>86.68753037853122</v>
      </c>
      <c r="AL32" s="352">
        <f t="shared" si="22"/>
        <v>26153.626222344312</v>
      </c>
      <c r="AM32" s="576">
        <f t="shared" si="23"/>
        <v>29491.731143893085</v>
      </c>
      <c r="AN32" s="576">
        <f t="shared" si="24"/>
        <v>29488.57368006304</v>
      </c>
      <c r="AO32" s="725">
        <f>AM32/AN32*100</f>
        <v>100.0107074145542</v>
      </c>
      <c r="AP32" s="327">
        <f aca="true" t="shared" si="48" ref="AP32:AP35">AM32/AL32*100</f>
        <v>112.76344967680569</v>
      </c>
      <c r="AQ32" s="352">
        <f>AQ9/C9*1000</f>
        <v>26947.505107244237</v>
      </c>
      <c r="AR32" s="576">
        <f>AR9/D9*1000</f>
        <v>30278.910395682633</v>
      </c>
      <c r="AS32" s="576">
        <f t="shared" si="26"/>
        <v>30411.179669030735</v>
      </c>
      <c r="AT32" s="725">
        <f>AR32/AS32*100</f>
        <v>99.56506365492031</v>
      </c>
      <c r="AU32" s="327">
        <f aca="true" t="shared" si="49" ref="AU32:AU35">AR32/AQ32*100</f>
        <v>112.36257410539582</v>
      </c>
      <c r="AV32" s="352">
        <f t="shared" si="27"/>
        <v>1737.3558209954313</v>
      </c>
      <c r="AW32" s="7">
        <f t="shared" si="28"/>
        <v>762</v>
      </c>
      <c r="AX32" s="327">
        <f aca="true" t="shared" si="50" ref="AX32:AX35">AW32/AV32*100</f>
        <v>43.85975462202131</v>
      </c>
      <c r="AY32" s="352">
        <f t="shared" si="29"/>
        <v>1207.1567726636922</v>
      </c>
      <c r="AZ32" s="7">
        <f t="shared" si="30"/>
        <v>258.5734899147182</v>
      </c>
      <c r="BA32" s="718">
        <f aca="true" t="shared" si="51" ref="BA32:BA35">AZ32/AY32*100</f>
        <v>21.420042182603524</v>
      </c>
      <c r="BB32" s="999">
        <f t="shared" si="31"/>
        <v>3172.0865026665024</v>
      </c>
      <c r="BC32" s="996">
        <f t="shared" si="32"/>
        <v>4352.720833029288</v>
      </c>
      <c r="BD32" s="327">
        <f aca="true" t="shared" si="52" ref="BD32:BD35">BC32/BB32*100</f>
        <v>137.21948721670506</v>
      </c>
      <c r="BE32" s="744">
        <v>0</v>
      </c>
      <c r="BF32" s="7">
        <f t="shared" si="33"/>
        <v>0</v>
      </c>
      <c r="BG32" s="645"/>
      <c r="BH32" s="646"/>
      <c r="BI32" s="999">
        <f t="shared" si="34"/>
        <v>4497.458218479541</v>
      </c>
      <c r="BJ32" s="7">
        <f t="shared" si="35"/>
        <v>4609.397864699435</v>
      </c>
      <c r="BK32" s="327">
        <f aca="true" t="shared" si="53" ref="BK32:BK35">BJ32/BI32*100</f>
        <v>102.48895355514247</v>
      </c>
      <c r="BL32" s="999">
        <f t="shared" si="36"/>
        <v>1957.2530761871383</v>
      </c>
      <c r="BM32" s="7">
        <f t="shared" si="37"/>
        <v>1856.695392085092</v>
      </c>
      <c r="BN32" s="327">
        <f aca="true" t="shared" si="54" ref="BN32:BN35">BM32/BL32*100</f>
        <v>94.86230547671742</v>
      </c>
      <c r="BO32" s="724"/>
      <c r="BP32" s="757"/>
      <c r="BQ32" s="758"/>
      <c r="BR32" s="999">
        <f t="shared" si="38"/>
        <v>1325.3717158130385</v>
      </c>
      <c r="BS32" s="7">
        <f t="shared" si="39"/>
        <v>256.6770316701465</v>
      </c>
      <c r="BT32" s="327">
        <f aca="true" t="shared" si="55" ref="BT32:BT35">BS32/BR32*100</f>
        <v>19.366418387213738</v>
      </c>
      <c r="BU32" s="226"/>
    </row>
    <row r="33" spans="1:73" s="222" customFormat="1" ht="12.75" customHeight="1">
      <c r="A33" s="58">
        <v>207</v>
      </c>
      <c r="B33" s="81" t="s">
        <v>66</v>
      </c>
      <c r="C33" s="282"/>
      <c r="D33" s="239"/>
      <c r="E33" s="239"/>
      <c r="F33" s="239"/>
      <c r="G33" s="235"/>
      <c r="H33" s="352">
        <f t="shared" si="7"/>
        <v>1905.7213541666667</v>
      </c>
      <c r="I33" s="576">
        <f t="shared" si="8"/>
        <v>1827</v>
      </c>
      <c r="J33" s="577">
        <f>ROUND(E10/J10,0)</f>
        <v>1835</v>
      </c>
      <c r="K33" s="725">
        <f aca="true" t="shared" si="56" ref="K33:K35">I33/J33*100</f>
        <v>99.56403269754769</v>
      </c>
      <c r="L33" s="327">
        <f aca="true" t="shared" si="57" ref="L33:L35">I33/H33*100</f>
        <v>95.86920963053961</v>
      </c>
      <c r="M33" s="352">
        <f t="shared" si="9"/>
        <v>29454.848817363283</v>
      </c>
      <c r="N33" s="576">
        <f t="shared" si="10"/>
        <v>29101.310998804478</v>
      </c>
      <c r="O33" s="577">
        <f t="shared" si="11"/>
        <v>30953.695671477653</v>
      </c>
      <c r="P33" s="725">
        <f aca="true" t="shared" si="58" ref="P33:P35">N33/O33*100</f>
        <v>94.0156267854631</v>
      </c>
      <c r="Q33" s="327">
        <f t="shared" si="43"/>
        <v>98.79972964468112</v>
      </c>
      <c r="R33" s="352">
        <f t="shared" si="12"/>
        <v>27716.22458140714</v>
      </c>
      <c r="S33" s="576">
        <f>S10/D10*1000</f>
        <v>29971.85903706119</v>
      </c>
      <c r="T33" s="577">
        <f>T10/E10*1000</f>
        <v>29305.810752658792</v>
      </c>
      <c r="U33" s="725">
        <f aca="true" t="shared" si="59" ref="U33:U35">S33/T33*100</f>
        <v>102.2727516055565</v>
      </c>
      <c r="V33" s="327">
        <f>S33/R33*100</f>
        <v>108.13831786154307</v>
      </c>
      <c r="W33" s="352">
        <f t="shared" si="13"/>
        <v>27992.224619669116</v>
      </c>
      <c r="X33" s="576">
        <f t="shared" si="14"/>
        <v>30211.19851103141</v>
      </c>
      <c r="Y33" s="577">
        <f t="shared" si="15"/>
        <v>29560.79125142588</v>
      </c>
      <c r="Z33" s="725">
        <f aca="true" t="shared" si="60" ref="Z33:Z35">X33/Y33*100</f>
        <v>102.20023629974438</v>
      </c>
      <c r="AA33" s="327">
        <f t="shared" si="45"/>
        <v>107.92710805058023</v>
      </c>
      <c r="AB33" s="352">
        <f t="shared" si="16"/>
        <v>26231.46446350559</v>
      </c>
      <c r="AC33" s="576">
        <f t="shared" si="17"/>
        <v>28471.89435930877</v>
      </c>
      <c r="AD33" s="577">
        <f t="shared" si="18"/>
        <v>28721.518295640057</v>
      </c>
      <c r="AE33" s="725">
        <f aca="true" t="shared" si="61" ref="AE33:AE35">AC33/AD33*100</f>
        <v>99.13088182260483</v>
      </c>
      <c r="AF33" s="327">
        <f t="shared" si="46"/>
        <v>108.54100196700864</v>
      </c>
      <c r="AG33" s="352">
        <f t="shared" si="19"/>
        <v>177.21581258190454</v>
      </c>
      <c r="AH33" s="576">
        <f t="shared" si="20"/>
        <v>195.46788392566026</v>
      </c>
      <c r="AI33" s="577">
        <f t="shared" si="21"/>
        <v>218.5777419553145</v>
      </c>
      <c r="AJ33" s="725">
        <f aca="true" t="shared" si="62" ref="AJ33:AJ35">AH33/AI33*100</f>
        <v>89.42716773312684</v>
      </c>
      <c r="AK33" s="327">
        <f t="shared" si="47"/>
        <v>110.29934692499299</v>
      </c>
      <c r="AL33" s="352">
        <f>AL10/C10*1000</f>
        <v>26408.680276087496</v>
      </c>
      <c r="AM33" s="576">
        <f t="shared" si="23"/>
        <v>28667.36224323443</v>
      </c>
      <c r="AN33" s="577">
        <f t="shared" si="24"/>
        <v>28940.09603759537</v>
      </c>
      <c r="AO33" s="725">
        <f aca="true" t="shared" si="63" ref="AO33:AO35">AM33/AN33*100</f>
        <v>99.0575919512961</v>
      </c>
      <c r="AP33" s="327">
        <f t="shared" si="48"/>
        <v>108.55280136505769</v>
      </c>
      <c r="AQ33" s="352">
        <f t="shared" si="42"/>
        <v>27255.74852042301</v>
      </c>
      <c r="AR33" s="576">
        <f t="shared" si="25"/>
        <v>29542.76844908162</v>
      </c>
      <c r="AS33" s="577">
        <f t="shared" si="26"/>
        <v>29994.944023606397</v>
      </c>
      <c r="AT33" s="725">
        <f aca="true" t="shared" si="64" ref="AT33:AT35">AR33/AS33*100</f>
        <v>98.492494021096</v>
      </c>
      <c r="AU33" s="327">
        <f t="shared" si="49"/>
        <v>108.39096356845575</v>
      </c>
      <c r="AV33" s="352">
        <f t="shared" si="27"/>
        <v>1307.5443053196448</v>
      </c>
      <c r="AW33" s="7">
        <f t="shared" si="28"/>
        <v>1304</v>
      </c>
      <c r="AX33" s="327">
        <f t="shared" si="50"/>
        <v>99.72893420855989</v>
      </c>
      <c r="AY33" s="352">
        <f t="shared" si="29"/>
        <v>736.4760992461023</v>
      </c>
      <c r="AZ33" s="7">
        <f t="shared" si="30"/>
        <v>668.4300619497881</v>
      </c>
      <c r="BA33" s="718">
        <f>AZ33/AY33*100</f>
        <v>90.76059123086684</v>
      </c>
      <c r="BB33" s="999">
        <f t="shared" si="31"/>
        <v>3591.7091761786396</v>
      </c>
      <c r="BC33" s="996">
        <f t="shared" si="32"/>
        <v>4916.680252146506</v>
      </c>
      <c r="BD33" s="327">
        <f t="shared" si="52"/>
        <v>136.88970935496386</v>
      </c>
      <c r="BE33" s="744">
        <v>0</v>
      </c>
      <c r="BF33" s="7">
        <f t="shared" si="33"/>
        <v>0</v>
      </c>
      <c r="BG33" s="70"/>
      <c r="BH33" s="78"/>
      <c r="BI33" s="999">
        <f t="shared" si="34"/>
        <v>5075.8748669371425</v>
      </c>
      <c r="BJ33" s="7">
        <f t="shared" si="35"/>
        <v>5485.007064449516</v>
      </c>
      <c r="BK33" s="327">
        <f t="shared" si="53"/>
        <v>108.06032867707887</v>
      </c>
      <c r="BL33" s="999">
        <f t="shared" si="36"/>
        <v>2056.903758829293</v>
      </c>
      <c r="BM33" s="7">
        <f t="shared" si="37"/>
        <v>1957.970601021628</v>
      </c>
      <c r="BN33" s="327">
        <f t="shared" si="54"/>
        <v>95.19019023700098</v>
      </c>
      <c r="BO33" s="723"/>
      <c r="BP33" s="756"/>
      <c r="BQ33" s="755"/>
      <c r="BR33" s="999">
        <f t="shared" si="38"/>
        <v>1484.1656907585027</v>
      </c>
      <c r="BS33" s="7">
        <f t="shared" si="39"/>
        <v>568.3268123030106</v>
      </c>
      <c r="BT33" s="327">
        <f t="shared" si="55"/>
        <v>38.292679573569686</v>
      </c>
      <c r="BU33" s="226"/>
    </row>
    <row r="34" spans="1:73" s="222" customFormat="1" ht="12.75" customHeight="1">
      <c r="A34" s="58">
        <v>209</v>
      </c>
      <c r="B34" s="81" t="s">
        <v>91</v>
      </c>
      <c r="C34" s="312"/>
      <c r="D34" s="239"/>
      <c r="E34" s="239"/>
      <c r="F34" s="239"/>
      <c r="G34" s="235"/>
      <c r="H34" s="352">
        <f t="shared" si="7"/>
        <v>1831.8481012658228</v>
      </c>
      <c r="I34" s="576">
        <f>ROUND(D11/I11,0)</f>
        <v>1813</v>
      </c>
      <c r="J34" s="576">
        <f t="shared" si="8"/>
        <v>1767</v>
      </c>
      <c r="K34" s="725">
        <f>I34/J34*100</f>
        <v>102.60328239954725</v>
      </c>
      <c r="L34" s="327">
        <f>I34/H34*100</f>
        <v>98.9710882003372</v>
      </c>
      <c r="M34" s="352">
        <f t="shared" si="9"/>
        <v>31202.430968241246</v>
      </c>
      <c r="N34" s="576">
        <f t="shared" si="10"/>
        <v>31961.870949951746</v>
      </c>
      <c r="O34" s="576">
        <f t="shared" si="11"/>
        <v>33061.44418681683</v>
      </c>
      <c r="P34" s="725">
        <f t="shared" si="58"/>
        <v>96.67415243371754</v>
      </c>
      <c r="Q34" s="327">
        <f t="shared" si="43"/>
        <v>102.43391286558243</v>
      </c>
      <c r="R34" s="352">
        <f t="shared" si="12"/>
        <v>30648.55993808563</v>
      </c>
      <c r="S34" s="576">
        <f t="shared" si="40"/>
        <v>32210.40948573004</v>
      </c>
      <c r="T34" s="576">
        <f t="shared" si="41"/>
        <v>32033.92403665673</v>
      </c>
      <c r="U34" s="725">
        <f t="shared" si="59"/>
        <v>100.55093296990827</v>
      </c>
      <c r="V34" s="327">
        <f t="shared" si="44"/>
        <v>105.09599651924776</v>
      </c>
      <c r="W34" s="352">
        <f t="shared" si="13"/>
        <v>30879.398269714475</v>
      </c>
      <c r="X34" s="576">
        <f>X11/D11*1000</f>
        <v>32439.838687439682</v>
      </c>
      <c r="Y34" s="576">
        <f t="shared" si="15"/>
        <v>32289.527437341283</v>
      </c>
      <c r="Z34" s="725">
        <f t="shared" si="60"/>
        <v>100.46551083904862</v>
      </c>
      <c r="AA34" s="327">
        <f t="shared" si="45"/>
        <v>105.05333816447984</v>
      </c>
      <c r="AB34" s="352">
        <f t="shared" si="16"/>
        <v>27898.532297741785</v>
      </c>
      <c r="AC34" s="576">
        <f t="shared" si="17"/>
        <v>30207.059147938784</v>
      </c>
      <c r="AD34" s="576">
        <f t="shared" si="18"/>
        <v>31582.615656398368</v>
      </c>
      <c r="AE34" s="725">
        <f>AC34/AD34*100</f>
        <v>95.6445769931633</v>
      </c>
      <c r="AF34" s="327">
        <f>AC34/AB34*100</f>
        <v>108.27472508431512</v>
      </c>
      <c r="AG34" s="352">
        <f t="shared" si="19"/>
        <v>186.09552502833134</v>
      </c>
      <c r="AH34" s="576">
        <f>AH11/D11*1000</f>
        <v>206.12849855232318</v>
      </c>
      <c r="AI34" s="576">
        <f t="shared" si="21"/>
        <v>296.7318096499945</v>
      </c>
      <c r="AJ34" s="725">
        <f t="shared" si="62"/>
        <v>69.46626274933548</v>
      </c>
      <c r="AK34" s="327">
        <f t="shared" si="47"/>
        <v>110.76488729158964</v>
      </c>
      <c r="AL34" s="352">
        <f t="shared" si="22"/>
        <v>28084.627822770115</v>
      </c>
      <c r="AM34" s="576">
        <f t="shared" si="23"/>
        <v>30413.187646491107</v>
      </c>
      <c r="AN34" s="576">
        <f t="shared" si="24"/>
        <v>31879.347466048363</v>
      </c>
      <c r="AO34" s="725">
        <f t="shared" si="63"/>
        <v>95.4009101939156</v>
      </c>
      <c r="AP34" s="327">
        <f t="shared" si="48"/>
        <v>108.29122550035386</v>
      </c>
      <c r="AQ34" s="352">
        <f t="shared" si="42"/>
        <v>29005.31385610437</v>
      </c>
      <c r="AR34" s="576">
        <f t="shared" si="25"/>
        <v>31412.601682062592</v>
      </c>
      <c r="AS34" s="576">
        <f t="shared" si="26"/>
        <v>32928.16964778624</v>
      </c>
      <c r="AT34" s="725">
        <f t="shared" si="64"/>
        <v>95.39735131975202</v>
      </c>
      <c r="AU34" s="327">
        <f t="shared" si="49"/>
        <v>108.29947173783671</v>
      </c>
      <c r="AV34" s="352">
        <f t="shared" si="27"/>
        <v>2563.9321153155142</v>
      </c>
      <c r="AW34" s="7">
        <f t="shared" si="28"/>
        <v>1797</v>
      </c>
      <c r="AX34" s="327">
        <f t="shared" si="50"/>
        <v>70.0876590790261</v>
      </c>
      <c r="AY34" s="352">
        <f t="shared" si="29"/>
        <v>1874.0844136101055</v>
      </c>
      <c r="AZ34" s="7">
        <f t="shared" si="30"/>
        <v>1027.2370053770853</v>
      </c>
      <c r="BA34" s="718">
        <f t="shared" si="51"/>
        <v>54.81273937913434</v>
      </c>
      <c r="BB34" s="999">
        <f t="shared" si="31"/>
        <v>2789.7260841924876</v>
      </c>
      <c r="BC34" s="996">
        <f t="shared" si="32"/>
        <v>4428.732938094582</v>
      </c>
      <c r="BD34" s="327">
        <f t="shared" si="52"/>
        <v>158.75153346377806</v>
      </c>
      <c r="BE34" s="744">
        <v>0</v>
      </c>
      <c r="BF34" s="7">
        <f t="shared" si="33"/>
        <v>0</v>
      </c>
      <c r="BG34" s="70"/>
      <c r="BH34" s="78"/>
      <c r="BI34" s="999">
        <f t="shared" si="34"/>
        <v>4065.535255258576</v>
      </c>
      <c r="BJ34" s="7">
        <f t="shared" si="35"/>
        <v>3976.375292982214</v>
      </c>
      <c r="BK34" s="327">
        <f t="shared" si="53"/>
        <v>97.80693176474026</v>
      </c>
      <c r="BL34" s="999">
        <f t="shared" si="36"/>
        <v>677.4648276624561</v>
      </c>
      <c r="BM34" s="7">
        <f t="shared" si="37"/>
        <v>640.0317110161312</v>
      </c>
      <c r="BN34" s="327">
        <f t="shared" si="54"/>
        <v>94.47452987699964</v>
      </c>
      <c r="BO34" s="723"/>
      <c r="BP34" s="756"/>
      <c r="BQ34" s="755"/>
      <c r="BR34" s="999">
        <f t="shared" si="38"/>
        <v>1275.809171066088</v>
      </c>
      <c r="BS34" s="7">
        <f t="shared" si="39"/>
        <v>-452.3576451123673</v>
      </c>
      <c r="BT34" s="327">
        <f t="shared" si="55"/>
        <v>-35.45652871693731</v>
      </c>
      <c r="BU34" s="226"/>
    </row>
    <row r="35" spans="1:73" s="222" customFormat="1" ht="12.75" customHeight="1">
      <c r="A35" s="58">
        <v>211</v>
      </c>
      <c r="B35" s="81" t="s">
        <v>17</v>
      </c>
      <c r="C35" s="312"/>
      <c r="D35" s="239"/>
      <c r="E35" s="239"/>
      <c r="F35" s="239"/>
      <c r="G35" s="235"/>
      <c r="H35" s="352">
        <f t="shared" si="7"/>
        <v>1997.1939393939394</v>
      </c>
      <c r="I35" s="576">
        <f t="shared" si="8"/>
        <v>1917</v>
      </c>
      <c r="J35" s="576">
        <f t="shared" si="8"/>
        <v>1833</v>
      </c>
      <c r="K35" s="725">
        <f t="shared" si="56"/>
        <v>104.58265139116203</v>
      </c>
      <c r="L35" s="327">
        <f t="shared" si="57"/>
        <v>95.98466939979426</v>
      </c>
      <c r="M35" s="352">
        <f t="shared" si="9"/>
        <v>26924.632894030106</v>
      </c>
      <c r="N35" s="576">
        <f t="shared" si="10"/>
        <v>27065.55613843088</v>
      </c>
      <c r="O35" s="576">
        <f t="shared" si="11"/>
        <v>28269.792859971167</v>
      </c>
      <c r="P35" s="725">
        <f t="shared" si="58"/>
        <v>95.7401996982955</v>
      </c>
      <c r="Q35" s="327">
        <f t="shared" si="43"/>
        <v>100.52339894458513</v>
      </c>
      <c r="R35" s="352">
        <f t="shared" si="12"/>
        <v>29649.702461332112</v>
      </c>
      <c r="S35" s="576">
        <f t="shared" si="40"/>
        <v>31878.367235573085</v>
      </c>
      <c r="T35" s="576">
        <f t="shared" si="41"/>
        <v>30914.58383080592</v>
      </c>
      <c r="U35" s="725">
        <f t="shared" si="59"/>
        <v>103.11756875021156</v>
      </c>
      <c r="V35" s="327">
        <f t="shared" si="44"/>
        <v>107.51665139691538</v>
      </c>
      <c r="W35" s="352">
        <f t="shared" si="13"/>
        <v>29874.141598667222</v>
      </c>
      <c r="X35" s="576">
        <f t="shared" si="14"/>
        <v>32137.856546343108</v>
      </c>
      <c r="Y35" s="576">
        <f t="shared" si="15"/>
        <v>31135.22740668422</v>
      </c>
      <c r="Z35" s="725">
        <f t="shared" si="60"/>
        <v>103.22024029746974</v>
      </c>
      <c r="AA35" s="327">
        <f t="shared" si="45"/>
        <v>107.57750625302278</v>
      </c>
      <c r="AB35" s="352">
        <f t="shared" si="16"/>
        <v>27925.47043275869</v>
      </c>
      <c r="AC35" s="576">
        <f t="shared" si="17"/>
        <v>30046.405669165997</v>
      </c>
      <c r="AD35" s="576">
        <f t="shared" si="18"/>
        <v>31208.533455850127</v>
      </c>
      <c r="AE35" s="725">
        <f t="shared" si="61"/>
        <v>96.27624992911583</v>
      </c>
      <c r="AF35" s="327">
        <f t="shared" si="46"/>
        <v>107.59498480612626</v>
      </c>
      <c r="AG35" s="352">
        <f t="shared" si="19"/>
        <v>155.24963812864718</v>
      </c>
      <c r="AH35" s="576">
        <f t="shared" si="20"/>
        <v>160.22765301230973</v>
      </c>
      <c r="AI35" s="576">
        <f t="shared" si="21"/>
        <v>195.9034454825459</v>
      </c>
      <c r="AJ35" s="725">
        <f t="shared" si="62"/>
        <v>81.78909391697518</v>
      </c>
      <c r="AK35" s="327">
        <f t="shared" si="47"/>
        <v>103.20645828464832</v>
      </c>
      <c r="AL35" s="352">
        <f>AL12/C12*1000</f>
        <v>28080.720070887335</v>
      </c>
      <c r="AM35" s="576">
        <f t="shared" si="23"/>
        <v>30206.633322178306</v>
      </c>
      <c r="AN35" s="576">
        <f t="shared" si="24"/>
        <v>31404.436901332672</v>
      </c>
      <c r="AO35" s="725">
        <f t="shared" si="63"/>
        <v>96.18587786522758</v>
      </c>
      <c r="AP35" s="327">
        <f t="shared" si="48"/>
        <v>107.57072199688716</v>
      </c>
      <c r="AQ35" s="352">
        <f t="shared" si="42"/>
        <v>28913.894342668653</v>
      </c>
      <c r="AR35" s="576">
        <f t="shared" si="25"/>
        <v>31106.510164642183</v>
      </c>
      <c r="AS35" s="576">
        <f t="shared" si="26"/>
        <v>32480.778414878536</v>
      </c>
      <c r="AT35" s="725">
        <f t="shared" si="64"/>
        <v>95.76897994043505</v>
      </c>
      <c r="AU35" s="327">
        <f t="shared" si="49"/>
        <v>107.58326013088404</v>
      </c>
      <c r="AV35" s="352">
        <f t="shared" si="27"/>
        <v>1568.9823904447755</v>
      </c>
      <c r="AW35" s="7">
        <f t="shared" si="28"/>
        <v>1672</v>
      </c>
      <c r="AX35" s="327">
        <f t="shared" si="50"/>
        <v>106.56588692024907</v>
      </c>
      <c r="AY35" s="352">
        <f t="shared" si="29"/>
        <v>960.2472559985677</v>
      </c>
      <c r="AZ35" s="7">
        <f t="shared" si="30"/>
        <v>1031.3463817009308</v>
      </c>
      <c r="BA35" s="718">
        <f t="shared" si="51"/>
        <v>107.40425190056145</v>
      </c>
      <c r="BB35" s="999">
        <f t="shared" si="31"/>
        <v>2811.204811599305</v>
      </c>
      <c r="BC35" s="996">
        <f t="shared" si="32"/>
        <v>4652.173421488201</v>
      </c>
      <c r="BD35" s="327">
        <f t="shared" si="52"/>
        <v>165.4868191137437</v>
      </c>
      <c r="BE35" s="744">
        <v>0</v>
      </c>
      <c r="BF35" s="7">
        <f t="shared" si="33"/>
        <v>0</v>
      </c>
      <c r="BG35" s="70"/>
      <c r="BH35" s="78"/>
      <c r="BI35" s="999">
        <f t="shared" si="34"/>
        <v>3529.6271738833575</v>
      </c>
      <c r="BJ35" s="7">
        <f t="shared" si="35"/>
        <v>3282.714380036721</v>
      </c>
      <c r="BK35" s="327">
        <f t="shared" si="53"/>
        <v>93.00456445729994</v>
      </c>
      <c r="BL35" s="999">
        <f t="shared" si="36"/>
        <v>1054.6979550096044</v>
      </c>
      <c r="BM35" s="7">
        <f t="shared" si="37"/>
        <v>924.4985513538284</v>
      </c>
      <c r="BN35" s="327">
        <f t="shared" si="54"/>
        <v>87.65529002522904</v>
      </c>
      <c r="BO35" s="723"/>
      <c r="BP35" s="756"/>
      <c r="BQ35" s="755"/>
      <c r="BR35" s="999">
        <f t="shared" si="38"/>
        <v>718.4223622840531</v>
      </c>
      <c r="BS35" s="7">
        <f t="shared" si="39"/>
        <v>-1369.4590414514803</v>
      </c>
      <c r="BT35" s="327">
        <f t="shared" si="55"/>
        <v>-190.62032494333988</v>
      </c>
      <c r="BU35" s="226"/>
    </row>
    <row r="36" spans="1:73" s="222" customFormat="1" ht="12.75" customHeight="1" thickBot="1">
      <c r="A36" s="58">
        <v>213</v>
      </c>
      <c r="B36" s="82" t="s">
        <v>325</v>
      </c>
      <c r="C36" s="282"/>
      <c r="D36" s="239"/>
      <c r="E36" s="239"/>
      <c r="F36" s="239"/>
      <c r="G36" s="235"/>
      <c r="H36" s="352">
        <f t="shared" si="7"/>
        <v>1806.392405063291</v>
      </c>
      <c r="I36" s="576">
        <f t="shared" si="8"/>
        <v>1773</v>
      </c>
      <c r="J36" s="576">
        <f t="shared" si="8"/>
        <v>1773</v>
      </c>
      <c r="K36" s="725">
        <f>I36/J36*100</f>
        <v>100</v>
      </c>
      <c r="L36" s="327">
        <f>I36/H36*100</f>
        <v>98.15143127430714</v>
      </c>
      <c r="M36" s="352">
        <f t="shared" si="9"/>
        <v>19651.182509372484</v>
      </c>
      <c r="N36" s="576">
        <f>N13/D13*1000</f>
        <v>19574.483325257544</v>
      </c>
      <c r="O36" s="576">
        <f t="shared" si="11"/>
        <v>21064.26003594967</v>
      </c>
      <c r="P36" s="725">
        <f>N36/O36*100</f>
        <v>92.92746714980935</v>
      </c>
      <c r="Q36" s="327">
        <f>N36/M36*100</f>
        <v>99.60969685117749</v>
      </c>
      <c r="R36" s="352">
        <f t="shared" si="12"/>
        <v>28164.332013594478</v>
      </c>
      <c r="S36" s="576">
        <f t="shared" si="40"/>
        <v>30234.431874307997</v>
      </c>
      <c r="T36" s="576">
        <f t="shared" si="41"/>
        <v>30168.70131815458</v>
      </c>
      <c r="U36" s="725">
        <f>S36/T36*100</f>
        <v>100.2178766512361</v>
      </c>
      <c r="V36" s="327">
        <f>S36/R36*100</f>
        <v>107.35007618754926</v>
      </c>
      <c r="W36" s="352">
        <f t="shared" si="13"/>
        <v>28344.584983006902</v>
      </c>
      <c r="X36" s="576">
        <f t="shared" si="14"/>
        <v>30394.72803327692</v>
      </c>
      <c r="Y36" s="576">
        <f t="shared" si="15"/>
        <v>30340.49206111444</v>
      </c>
      <c r="Z36" s="725">
        <f>X36/Y36*100</f>
        <v>100.17875772104563</v>
      </c>
      <c r="AA36" s="327">
        <f>X36/W36*100</f>
        <v>107.23292668246552</v>
      </c>
      <c r="AB36" s="352">
        <f t="shared" si="16"/>
        <v>26208.45333613632</v>
      </c>
      <c r="AC36" s="576">
        <f t="shared" si="17"/>
        <v>29529.956484387985</v>
      </c>
      <c r="AD36" s="576">
        <f t="shared" si="18"/>
        <v>29606.987717195923</v>
      </c>
      <c r="AE36" s="725">
        <f>AC36/AD36*100</f>
        <v>99.73982076953003</v>
      </c>
      <c r="AF36" s="327">
        <f>AC36/AB36*100</f>
        <v>112.6734039038922</v>
      </c>
      <c r="AG36" s="352">
        <f t="shared" si="19"/>
        <v>197.19701482078415</v>
      </c>
      <c r="AH36" s="576">
        <f t="shared" si="20"/>
        <v>206.65585213586985</v>
      </c>
      <c r="AI36" s="576">
        <f t="shared" si="21"/>
        <v>205.96165368484122</v>
      </c>
      <c r="AJ36" s="725">
        <f>AH36/AI36*100</f>
        <v>100.33705228065944</v>
      </c>
      <c r="AK36" s="327">
        <f>AH36/AG36*100</f>
        <v>104.79664325734446</v>
      </c>
      <c r="AL36" s="352">
        <f t="shared" si="22"/>
        <v>26405.650350957105</v>
      </c>
      <c r="AM36" s="576">
        <f t="shared" si="23"/>
        <v>29736.612336523856</v>
      </c>
      <c r="AN36" s="576">
        <f t="shared" si="24"/>
        <v>29812.949370880764</v>
      </c>
      <c r="AO36" s="725">
        <f>AM36/AN36*100</f>
        <v>99.7439467212477</v>
      </c>
      <c r="AP36" s="327">
        <f>AM36/AL36*100</f>
        <v>112.61458036933378</v>
      </c>
      <c r="AQ36" s="352">
        <f t="shared" si="42"/>
        <v>27234.831762493723</v>
      </c>
      <c r="AR36" s="576">
        <f t="shared" si="25"/>
        <v>30647.965955295258</v>
      </c>
      <c r="AS36" s="576">
        <f t="shared" si="26"/>
        <v>30763.787728430198</v>
      </c>
      <c r="AT36" s="725">
        <f>AR36/AS36*100</f>
        <v>99.62351263713894</v>
      </c>
      <c r="AU36" s="327">
        <f>AR36/AQ36*100</f>
        <v>112.53223894520954</v>
      </c>
      <c r="AV36" s="352">
        <f t="shared" si="27"/>
        <v>1758.6816626373757</v>
      </c>
      <c r="AW36" s="114">
        <f t="shared" si="28"/>
        <v>498</v>
      </c>
      <c r="AX36" s="327">
        <f>AW36/AV36*100</f>
        <v>28.31666529422858</v>
      </c>
      <c r="AY36" s="352">
        <f t="shared" si="29"/>
        <v>1109.75322051318</v>
      </c>
      <c r="AZ36" s="114">
        <f t="shared" si="30"/>
        <v>-253.23792201833788</v>
      </c>
      <c r="BA36" s="718">
        <f>AZ36/AY36*100</f>
        <v>-22.819300483870983</v>
      </c>
      <c r="BB36" s="999">
        <f t="shared" si="31"/>
        <v>4228.130292094414</v>
      </c>
      <c r="BC36" s="996">
        <f t="shared" si="32"/>
        <v>5252.854029583125</v>
      </c>
      <c r="BD36" s="327">
        <f>BC36/BB36*100</f>
        <v>124.23585998295034</v>
      </c>
      <c r="BE36" s="744">
        <v>0</v>
      </c>
      <c r="BF36" s="7">
        <f t="shared" si="33"/>
        <v>0</v>
      </c>
      <c r="BG36" s="70"/>
      <c r="BH36" s="78"/>
      <c r="BI36" s="999">
        <f t="shared" si="34"/>
        <v>3430.638963829812</v>
      </c>
      <c r="BJ36" s="7">
        <f t="shared" si="35"/>
        <v>4032.8836642064784</v>
      </c>
      <c r="BK36" s="327">
        <f>BJ36/BI36*100</f>
        <v>117.55488428617238</v>
      </c>
      <c r="BL36" s="999">
        <f t="shared" si="36"/>
        <v>1356.130946124289</v>
      </c>
      <c r="BM36" s="7">
        <f t="shared" si="37"/>
        <v>1518.4397113316152</v>
      </c>
      <c r="BN36" s="327">
        <f>BM36/BL36*100</f>
        <v>111.96851717536505</v>
      </c>
      <c r="BO36" s="723"/>
      <c r="BP36" s="756"/>
      <c r="BQ36" s="755"/>
      <c r="BR36" s="999">
        <f t="shared" si="38"/>
        <v>-797.4913282646017</v>
      </c>
      <c r="BS36" s="7">
        <f t="shared" si="39"/>
        <v>-1219.9703653766476</v>
      </c>
      <c r="BT36" s="327">
        <f>BS36/BR36*100</f>
        <v>152.9760038935333</v>
      </c>
      <c r="BU36" s="226"/>
    </row>
    <row r="37" spans="1:73" s="313" customFormat="1" ht="14.45" customHeight="1" thickBot="1" thickTop="1">
      <c r="A37" s="59" t="s">
        <v>18</v>
      </c>
      <c r="B37" s="57"/>
      <c r="C37" s="635"/>
      <c r="D37" s="635"/>
      <c r="E37" s="635"/>
      <c r="F37" s="635"/>
      <c r="G37" s="332"/>
      <c r="H37" s="578">
        <f t="shared" si="7"/>
        <v>1890.7481358740679</v>
      </c>
      <c r="I37" s="564">
        <f>D14/I14</f>
        <v>1868.7550689375507</v>
      </c>
      <c r="J37" s="564">
        <f>E14/J14</f>
        <v>1843.0380914194066</v>
      </c>
      <c r="K37" s="632">
        <f>I37/J37*100</f>
        <v>101.3953578950904</v>
      </c>
      <c r="L37" s="632">
        <f>I37/H37*100</f>
        <v>98.83680610234478</v>
      </c>
      <c r="M37" s="578">
        <f t="shared" si="9"/>
        <v>25312.248672623376</v>
      </c>
      <c r="N37" s="564">
        <f t="shared" si="10"/>
        <v>25254.043421181115</v>
      </c>
      <c r="O37" s="564">
        <f t="shared" si="11"/>
        <v>26570.179028255403</v>
      </c>
      <c r="P37" s="632">
        <f>N37/O37*100</f>
        <v>95.04656853958464</v>
      </c>
      <c r="Q37" s="632">
        <f>N37/M37*100</f>
        <v>99.77005104447629</v>
      </c>
      <c r="R37" s="578">
        <f t="shared" si="12"/>
        <v>28808.785026990103</v>
      </c>
      <c r="S37" s="564">
        <f>S14/D14*1000</f>
        <v>31010.380504952966</v>
      </c>
      <c r="T37" s="564">
        <f t="shared" si="41"/>
        <v>30197.060308662803</v>
      </c>
      <c r="U37" s="632">
        <f>S37/T37*100</f>
        <v>102.69337540799242</v>
      </c>
      <c r="V37" s="632">
        <f>S37/R37*100</f>
        <v>107.64209763063681</v>
      </c>
      <c r="W37" s="578">
        <f t="shared" si="13"/>
        <v>29094.67195820752</v>
      </c>
      <c r="X37" s="564">
        <f>X14/D14*1000</f>
        <v>31299.933381796087</v>
      </c>
      <c r="Y37" s="564">
        <f t="shared" si="15"/>
        <v>30477.28083119966</v>
      </c>
      <c r="Z37" s="632">
        <f>X37/Y37*100</f>
        <v>102.69923211047842</v>
      </c>
      <c r="AA37" s="632">
        <f>X37/W37*100</f>
        <v>107.57960573247318</v>
      </c>
      <c r="AB37" s="578">
        <f t="shared" si="16"/>
        <v>27067.517318228165</v>
      </c>
      <c r="AC37" s="564">
        <f t="shared" si="17"/>
        <v>29653.250295658967</v>
      </c>
      <c r="AD37" s="564">
        <f t="shared" si="18"/>
        <v>30081.907096581625</v>
      </c>
      <c r="AE37" s="632">
        <f>AC37/AD37*100</f>
        <v>98.57503448984666</v>
      </c>
      <c r="AF37" s="632">
        <f>AC37/AB37*100</f>
        <v>109.55290042685031</v>
      </c>
      <c r="AG37" s="578">
        <f t="shared" si="19"/>
        <v>183.51296791203666</v>
      </c>
      <c r="AH37" s="564">
        <f t="shared" si="20"/>
        <v>181.1001768528866</v>
      </c>
      <c r="AI37" s="564">
        <f t="shared" si="21"/>
        <v>212.38793465602473</v>
      </c>
      <c r="AJ37" s="632">
        <f>AH37/AI37*100</f>
        <v>85.26858041450868</v>
      </c>
      <c r="AK37" s="632">
        <f>AH37/AG37*100</f>
        <v>98.6852204034395</v>
      </c>
      <c r="AL37" s="578">
        <f t="shared" si="22"/>
        <v>27251.0302861402</v>
      </c>
      <c r="AM37" s="564">
        <f t="shared" si="23"/>
        <v>29834.350472511855</v>
      </c>
      <c r="AN37" s="564">
        <f t="shared" si="24"/>
        <v>30294.295031237645</v>
      </c>
      <c r="AO37" s="632">
        <f>AM37/AN37*100</f>
        <v>98.48174529807832</v>
      </c>
      <c r="AP37" s="632">
        <f>AM37/AL37*100</f>
        <v>109.4797156630277</v>
      </c>
      <c r="AQ37" s="578">
        <f t="shared" si="42"/>
        <v>28099.71154179007</v>
      </c>
      <c r="AR37" s="564">
        <f t="shared" si="25"/>
        <v>30740.308570312587</v>
      </c>
      <c r="AS37" s="564">
        <f t="shared" si="26"/>
        <v>31334.365179699416</v>
      </c>
      <c r="AT37" s="632">
        <f>AR37/AS37*100</f>
        <v>98.10413708406098</v>
      </c>
      <c r="AU37" s="632">
        <f>AR37/AQ37*100</f>
        <v>109.3972389168316</v>
      </c>
      <c r="AV37" s="661">
        <f t="shared" si="27"/>
        <v>1557.7547408498979</v>
      </c>
      <c r="AW37" s="652">
        <f t="shared" si="28"/>
        <v>1176</v>
      </c>
      <c r="AX37" s="632">
        <f>AW37/AV37*100</f>
        <v>75.49327048482513</v>
      </c>
      <c r="AY37" s="661">
        <f t="shared" si="29"/>
        <v>994.9604164174481</v>
      </c>
      <c r="AZ37" s="652">
        <f t="shared" si="30"/>
        <v>559.6248114835028</v>
      </c>
      <c r="BA37" s="995">
        <f>AZ37/AY37*100</f>
        <v>56.24593725030215</v>
      </c>
      <c r="BB37" s="663">
        <f t="shared" si="31"/>
        <v>3454.5125108834586</v>
      </c>
      <c r="BC37" s="997">
        <f t="shared" si="32"/>
        <v>4954.696149381015</v>
      </c>
      <c r="BD37" s="632">
        <f>BC37/BB37*100</f>
        <v>143.42678261465895</v>
      </c>
      <c r="BE37" s="745">
        <v>0</v>
      </c>
      <c r="BF37" s="652">
        <f t="shared" si="33"/>
        <v>0</v>
      </c>
      <c r="BG37" s="635"/>
      <c r="BH37" s="332"/>
      <c r="BI37" s="663">
        <f>BI14/C14*1000</f>
        <v>4378.165952641673</v>
      </c>
      <c r="BJ37" s="564">
        <f t="shared" si="35"/>
        <v>4414.41123178578</v>
      </c>
      <c r="BK37" s="632">
        <f>BJ37/BI37*100</f>
        <v>100.82786444223835</v>
      </c>
      <c r="BL37" s="663">
        <f t="shared" si="36"/>
        <v>1806.6256436412777</v>
      </c>
      <c r="BM37" s="564">
        <f t="shared" si="37"/>
        <v>1727.4421430663904</v>
      </c>
      <c r="BN37" s="632">
        <f>BM37/BL37*100</f>
        <v>95.61704989334193</v>
      </c>
      <c r="BO37" s="759"/>
      <c r="BP37" s="635"/>
      <c r="BQ37" s="332"/>
      <c r="BR37" s="663">
        <f t="shared" si="38"/>
        <v>923.6534417582149</v>
      </c>
      <c r="BS37" s="661">
        <f t="shared" si="39"/>
        <v>-540.2849175952348</v>
      </c>
      <c r="BT37" s="632">
        <f>BS37/BR37*100</f>
        <v>-58.494332740944344</v>
      </c>
      <c r="BU37" s="222"/>
    </row>
    <row r="38" spans="1:73" s="313" customFormat="1" ht="14.25" customHeight="1" thickBot="1" thickTop="1">
      <c r="A38" s="60" t="s">
        <v>78</v>
      </c>
      <c r="B38" s="104"/>
      <c r="C38" s="314"/>
      <c r="D38" s="316"/>
      <c r="E38" s="315"/>
      <c r="F38" s="316"/>
      <c r="G38" s="332"/>
      <c r="H38" s="52">
        <f t="shared" si="7"/>
        <v>1737.6795634920634</v>
      </c>
      <c r="I38" s="46">
        <f>D15/I15</f>
        <v>1733.5441103992114</v>
      </c>
      <c r="J38" s="46">
        <f>E15/J15</f>
        <v>1706.102360931436</v>
      </c>
      <c r="K38" s="726">
        <f>I38/J38*100</f>
        <v>101.60844683743323</v>
      </c>
      <c r="L38" s="53">
        <f>I38/H38*100</f>
        <v>99.7620129061919</v>
      </c>
      <c r="M38" s="52">
        <f t="shared" si="9"/>
        <v>24330.997063034294</v>
      </c>
      <c r="N38" s="46">
        <f t="shared" si="10"/>
        <v>24291.861711095335</v>
      </c>
      <c r="O38" s="46">
        <f t="shared" si="11"/>
        <v>25707.773073541186</v>
      </c>
      <c r="P38" s="726">
        <f>N38/O38*100</f>
        <v>94.49228309898562</v>
      </c>
      <c r="Q38" s="53">
        <f>N38/M38*100</f>
        <v>99.8391543435825</v>
      </c>
      <c r="R38" s="52">
        <f t="shared" si="12"/>
        <v>31167.594114498082</v>
      </c>
      <c r="S38" s="46">
        <f aca="true" t="shared" si="65" ref="S38">S15/D15*1000</f>
        <v>33509.20135863223</v>
      </c>
      <c r="T38" s="46">
        <f t="shared" si="41"/>
        <v>32785.241642202665</v>
      </c>
      <c r="U38" s="726">
        <f>S38/T38*100</f>
        <v>102.20818783137364</v>
      </c>
      <c r="V38" s="53">
        <f>S38/R38*100</f>
        <v>107.51295475528832</v>
      </c>
      <c r="W38" s="52">
        <f t="shared" si="13"/>
        <v>31539.106194156404</v>
      </c>
      <c r="X38" s="46">
        <f t="shared" si="14"/>
        <v>33923.192605668475</v>
      </c>
      <c r="Y38" s="46">
        <f>Y15/E15*1000</f>
        <v>33183.62695661842</v>
      </c>
      <c r="Z38" s="726">
        <f>X38/Y38*100</f>
        <v>102.22870649437117</v>
      </c>
      <c r="AA38" s="53">
        <f>X38/W38*100</f>
        <v>107.55914386677767</v>
      </c>
      <c r="AB38" s="52">
        <f>AB15/C15*1000</f>
        <v>29230.178145724727</v>
      </c>
      <c r="AC38" s="46">
        <f t="shared" si="17"/>
        <v>32283.713272535857</v>
      </c>
      <c r="AD38" s="46">
        <f t="shared" si="18"/>
        <v>32759.6783936211</v>
      </c>
      <c r="AE38" s="726">
        <f>AC38/AD38*100</f>
        <v>98.5471007518257</v>
      </c>
      <c r="AF38" s="53">
        <f>AC38/AB38*100</f>
        <v>110.44651562364065</v>
      </c>
      <c r="AG38" s="52">
        <f t="shared" si="19"/>
        <v>131.42460059416797</v>
      </c>
      <c r="AH38" s="46">
        <f t="shared" si="20"/>
        <v>137.92556408057064</v>
      </c>
      <c r="AI38" s="46">
        <f t="shared" si="21"/>
        <v>170.25190281783762</v>
      </c>
      <c r="AJ38" s="726">
        <f>AH38/AI38*100</f>
        <v>81.01264173719409</v>
      </c>
      <c r="AK38" s="53">
        <f>AH38/AG38*100</f>
        <v>104.94653471040579</v>
      </c>
      <c r="AL38" s="52">
        <f>AL15/C15*1000</f>
        <v>29361.6027463189</v>
      </c>
      <c r="AM38" s="46">
        <f t="shared" si="23"/>
        <v>32421.638836616432</v>
      </c>
      <c r="AN38" s="46">
        <f t="shared" si="24"/>
        <v>32929.93029643894</v>
      </c>
      <c r="AO38" s="726">
        <f>AM38/AN38*100</f>
        <v>98.45644538191604</v>
      </c>
      <c r="AP38" s="53">
        <f>AM38/AL38*100</f>
        <v>110.4218973219409</v>
      </c>
      <c r="AQ38" s="52">
        <f t="shared" si="42"/>
        <v>30259.13360558261</v>
      </c>
      <c r="AR38" s="46">
        <f t="shared" si="25"/>
        <v>33376.709792748974</v>
      </c>
      <c r="AS38" s="46">
        <f t="shared" si="26"/>
        <v>33966.125792459665</v>
      </c>
      <c r="AT38" s="726">
        <f>AR38/AS38*100</f>
        <v>98.2646946451528</v>
      </c>
      <c r="AU38" s="53">
        <f>AR38/AQ38*100</f>
        <v>110.30292614389722</v>
      </c>
      <c r="AV38" s="52">
        <f t="shared" si="27"/>
        <v>1805.9913681791859</v>
      </c>
      <c r="AW38" s="46">
        <f t="shared" si="28"/>
        <v>1088</v>
      </c>
      <c r="AX38" s="53">
        <f>AW38/AV38*100</f>
        <v>60.24392027393408</v>
      </c>
      <c r="AY38" s="52">
        <f t="shared" si="29"/>
        <v>1279.9725885737894</v>
      </c>
      <c r="AZ38" s="46">
        <f t="shared" si="30"/>
        <v>546.4828129194965</v>
      </c>
      <c r="BA38" s="651">
        <f>AZ38/AY38*100</f>
        <v>42.69488407782353</v>
      </c>
      <c r="BB38" s="1000">
        <f t="shared" si="31"/>
        <v>3718.8045162246754</v>
      </c>
      <c r="BC38" s="653">
        <f t="shared" si="32"/>
        <v>5750.925765083538</v>
      </c>
      <c r="BD38" s="53">
        <f>BC38/BB38*100</f>
        <v>154.64447620177327</v>
      </c>
      <c r="BE38" s="746">
        <v>0</v>
      </c>
      <c r="BF38" s="46">
        <f t="shared" si="33"/>
        <v>0</v>
      </c>
      <c r="BG38" s="640"/>
      <c r="BH38" s="641"/>
      <c r="BI38" s="1000">
        <f>BI15/C15*1000</f>
        <v>4037.460347727758</v>
      </c>
      <c r="BJ38" s="46">
        <f>BJ15/D15*1000</f>
        <v>4351.956670545522</v>
      </c>
      <c r="BK38" s="53">
        <f>BJ38/BI38*100</f>
        <v>107.78945910873799</v>
      </c>
      <c r="BL38" s="1000">
        <f t="shared" si="36"/>
        <v>1498.7608337838788</v>
      </c>
      <c r="BM38" s="46">
        <f t="shared" si="37"/>
        <v>1655.9528578385898</v>
      </c>
      <c r="BN38" s="53">
        <f>BM38/BL38*100</f>
        <v>110.48813263006431</v>
      </c>
      <c r="BO38" s="640"/>
      <c r="BP38" s="640"/>
      <c r="BQ38" s="641"/>
      <c r="BR38" s="1000">
        <f t="shared" si="38"/>
        <v>318.6558315030821</v>
      </c>
      <c r="BS38" s="46">
        <f t="shared" si="39"/>
        <v>-1398.9690945380169</v>
      </c>
      <c r="BT38" s="53">
        <f>BS38/BR38*100</f>
        <v>-439.02196546636424</v>
      </c>
      <c r="BU38" s="230"/>
    </row>
    <row r="39" spans="1:73" s="226" customFormat="1" ht="12">
      <c r="A39" s="149" t="s">
        <v>89</v>
      </c>
      <c r="M39" s="249"/>
      <c r="V39" s="248"/>
      <c r="W39" s="249"/>
      <c r="X39" s="249"/>
      <c r="AC39" s="262"/>
      <c r="AD39" s="262"/>
      <c r="AE39" s="262"/>
      <c r="AF39" s="262"/>
      <c r="BC39" s="248"/>
      <c r="BS39" s="262"/>
      <c r="BT39" s="262"/>
      <c r="BU39" s="262"/>
    </row>
    <row r="40" spans="1:73" s="226" customFormat="1" ht="12">
      <c r="A40" s="1031" t="s">
        <v>329</v>
      </c>
      <c r="B40" s="1031"/>
      <c r="C40" s="667" t="s">
        <v>170</v>
      </c>
      <c r="D40" s="667"/>
      <c r="E40" s="667"/>
      <c r="F40" s="262"/>
      <c r="G40" s="262"/>
      <c r="H40" s="94"/>
      <c r="I40" s="94"/>
      <c r="J40" s="94"/>
      <c r="K40" s="95"/>
      <c r="L40" s="95"/>
      <c r="M40" s="319"/>
      <c r="O40" s="248"/>
      <c r="R40" s="320"/>
      <c r="V40" s="248"/>
      <c r="W40" s="1031" t="s">
        <v>172</v>
      </c>
      <c r="X40" s="1031"/>
      <c r="Y40" s="95"/>
      <c r="Z40" s="95"/>
      <c r="AA40" s="95"/>
      <c r="AB40" s="262"/>
      <c r="AC40" s="262"/>
      <c r="AD40" s="262"/>
      <c r="AE40" s="262"/>
      <c r="AF40" s="262"/>
      <c r="AG40" s="94"/>
      <c r="AH40" s="94"/>
      <c r="AI40" s="94"/>
      <c r="AJ40" s="94"/>
      <c r="AK40" s="94"/>
      <c r="AL40" s="1031" t="s">
        <v>128</v>
      </c>
      <c r="AM40" s="1031"/>
      <c r="AN40" s="94"/>
      <c r="AQ40" s="1031" t="s">
        <v>128</v>
      </c>
      <c r="AR40" s="1031"/>
      <c r="AS40" s="96"/>
      <c r="AT40" s="94"/>
      <c r="AU40" s="94"/>
      <c r="AV40" s="94"/>
      <c r="AZ40" s="76"/>
      <c r="BA40" s="76"/>
      <c r="BB40" s="76"/>
      <c r="BC40" s="99"/>
      <c r="BD40" s="94"/>
      <c r="BE40" s="94"/>
      <c r="BJ40" s="321"/>
      <c r="BK40" s="318"/>
      <c r="BL40" s="318"/>
      <c r="BM40" s="94"/>
      <c r="BN40" s="94"/>
      <c r="BO40" s="94"/>
      <c r="BP40" s="318"/>
      <c r="BQ40" s="318"/>
      <c r="BR40" s="318"/>
      <c r="BS40" s="318"/>
      <c r="BT40" s="318"/>
      <c r="BU40" s="318"/>
    </row>
    <row r="41" spans="1:73" s="226" customFormat="1" ht="12">
      <c r="A41" s="1031" t="s">
        <v>344</v>
      </c>
      <c r="B41" s="1031"/>
      <c r="C41" s="1031" t="s">
        <v>171</v>
      </c>
      <c r="D41" s="1031"/>
      <c r="E41" s="1031"/>
      <c r="F41" s="1031"/>
      <c r="G41" s="1031"/>
      <c r="H41" s="1031"/>
      <c r="I41" s="94"/>
      <c r="J41" s="94"/>
      <c r="K41" s="95"/>
      <c r="L41" s="95"/>
      <c r="M41" s="322"/>
      <c r="N41" s="323"/>
      <c r="O41" s="323"/>
      <c r="P41" s="323"/>
      <c r="Q41" s="323"/>
      <c r="R41" s="323"/>
      <c r="S41" s="323"/>
      <c r="T41" s="323"/>
      <c r="U41" s="323"/>
      <c r="V41" s="248"/>
      <c r="W41" s="98"/>
      <c r="X41" s="95"/>
      <c r="Y41" s="95"/>
      <c r="Z41" s="95"/>
      <c r="AA41" s="95"/>
      <c r="AB41" s="262"/>
      <c r="AC41" s="262"/>
      <c r="AD41" s="262"/>
      <c r="AE41" s="262"/>
      <c r="AF41" s="262"/>
      <c r="AG41" s="94"/>
      <c r="AH41" s="94"/>
      <c r="AI41" s="94"/>
      <c r="AJ41" s="94"/>
      <c r="AK41" s="94"/>
      <c r="AL41" s="582"/>
      <c r="AM41" s="582"/>
      <c r="AN41" s="262"/>
      <c r="AQ41" s="582"/>
      <c r="AR41" s="582"/>
      <c r="AS41" s="94"/>
      <c r="AT41" s="1002"/>
      <c r="AU41" s="1002"/>
      <c r="AV41" s="94"/>
      <c r="AZ41" s="94"/>
      <c r="BA41" s="94"/>
      <c r="BB41" s="94"/>
      <c r="BC41" s="99"/>
      <c r="BD41" s="94"/>
      <c r="BE41" s="94"/>
      <c r="BJ41" s="321"/>
      <c r="BK41" s="318"/>
      <c r="BL41" s="318"/>
      <c r="BM41" s="94"/>
      <c r="BN41" s="94"/>
      <c r="BO41" s="94"/>
      <c r="BP41" s="318"/>
      <c r="BQ41" s="318"/>
      <c r="BR41" s="318"/>
      <c r="BS41" s="318"/>
      <c r="BT41" s="318"/>
      <c r="BU41" s="318"/>
    </row>
    <row r="42" spans="3:73" s="226" customFormat="1" ht="12">
      <c r="C42" s="324"/>
      <c r="I42" s="318"/>
      <c r="J42" s="318"/>
      <c r="K42" s="317"/>
      <c r="L42" s="317"/>
      <c r="M42" s="325"/>
      <c r="V42" s="248"/>
      <c r="W42" s="76"/>
      <c r="X42" s="76"/>
      <c r="Y42" s="76"/>
      <c r="Z42" s="76"/>
      <c r="AA42" s="76"/>
      <c r="AL42" s="262"/>
      <c r="AM42" s="262"/>
      <c r="AN42" s="262"/>
      <c r="AQ42" s="94"/>
      <c r="AR42" s="94"/>
      <c r="AS42" s="94"/>
      <c r="AT42" s="99"/>
      <c r="AU42" s="99"/>
      <c r="AV42" s="94"/>
      <c r="AZ42" s="94"/>
      <c r="BA42" s="94"/>
      <c r="BB42" s="94"/>
      <c r="BC42" s="101"/>
      <c r="BD42" s="96"/>
      <c r="BE42" s="96"/>
      <c r="BJ42" s="326"/>
      <c r="BK42" s="324"/>
      <c r="BL42" s="324"/>
      <c r="BM42" s="94"/>
      <c r="BN42" s="94"/>
      <c r="BO42" s="94"/>
      <c r="BP42" s="318"/>
      <c r="BQ42" s="318"/>
      <c r="BR42" s="318"/>
      <c r="BS42" s="318"/>
      <c r="BT42" s="318"/>
      <c r="BU42" s="318"/>
    </row>
    <row r="43" spans="3:73" s="226" customFormat="1" ht="12">
      <c r="C43" s="324"/>
      <c r="H43" s="262"/>
      <c r="I43" s="262"/>
      <c r="J43" s="262"/>
      <c r="K43" s="262"/>
      <c r="L43" s="262"/>
      <c r="M43" s="249"/>
      <c r="V43" s="248"/>
      <c r="W43" s="100"/>
      <c r="X43" s="100"/>
      <c r="Y43" s="76"/>
      <c r="Z43" s="76"/>
      <c r="AA43" s="76"/>
      <c r="AL43" s="262"/>
      <c r="AM43" s="262"/>
      <c r="AN43" s="262"/>
      <c r="AO43" s="248"/>
      <c r="AQ43" s="94"/>
      <c r="AR43" s="99"/>
      <c r="AS43" s="99"/>
      <c r="AT43" s="99"/>
      <c r="AU43" s="99"/>
      <c r="AV43" s="94"/>
      <c r="AZ43" s="94"/>
      <c r="BA43" s="94"/>
      <c r="BB43" s="94"/>
      <c r="BC43" s="97"/>
      <c r="BD43" s="76"/>
      <c r="BE43" s="76"/>
      <c r="BM43" s="94"/>
      <c r="BN43" s="94"/>
      <c r="BO43" s="94"/>
      <c r="BP43" s="318"/>
      <c r="BQ43" s="318"/>
      <c r="BR43" s="318"/>
      <c r="BS43" s="318"/>
      <c r="BT43" s="318"/>
      <c r="BU43" s="318"/>
    </row>
    <row r="44" spans="3:73" s="226" customFormat="1" ht="12">
      <c r="C44" s="324"/>
      <c r="F44" s="248"/>
      <c r="G44" s="248"/>
      <c r="M44" s="249"/>
      <c r="V44" s="248"/>
      <c r="W44" s="100"/>
      <c r="X44" s="100"/>
      <c r="Y44" s="76"/>
      <c r="Z44" s="76"/>
      <c r="AA44" s="76"/>
      <c r="AO44" s="248"/>
      <c r="AQ44" s="94"/>
      <c r="AR44" s="99"/>
      <c r="AS44" s="99"/>
      <c r="AT44" s="99"/>
      <c r="AU44" s="99"/>
      <c r="AV44" s="94"/>
      <c r="AZ44" s="94"/>
      <c r="BA44" s="94"/>
      <c r="BB44" s="94"/>
      <c r="BC44" s="97"/>
      <c r="BD44" s="76"/>
      <c r="BE44" s="76"/>
      <c r="BM44" s="94"/>
      <c r="BN44" s="94"/>
      <c r="BO44" s="94"/>
      <c r="BP44" s="318"/>
      <c r="BQ44" s="318"/>
      <c r="BR44" s="318"/>
      <c r="BS44" s="318"/>
      <c r="BT44" s="318"/>
      <c r="BU44" s="318"/>
    </row>
    <row r="45" spans="41:67" ht="12">
      <c r="AO45" s="248"/>
      <c r="AR45" s="99"/>
      <c r="AS45" s="99"/>
      <c r="AT45" s="99"/>
      <c r="AU45" s="99"/>
      <c r="BM45" s="94"/>
      <c r="BN45" s="333"/>
      <c r="BO45" s="333"/>
    </row>
    <row r="46" spans="41:67" ht="12">
      <c r="AO46" s="248"/>
      <c r="AR46" s="99"/>
      <c r="AS46" s="99"/>
      <c r="AT46" s="99"/>
      <c r="AU46" s="99"/>
      <c r="BM46" s="94"/>
      <c r="BN46" s="333"/>
      <c r="BO46" s="333"/>
    </row>
    <row r="47" spans="41:47" ht="12">
      <c r="AO47" s="248"/>
      <c r="AR47" s="99"/>
      <c r="AS47" s="99"/>
      <c r="AT47" s="99"/>
      <c r="AU47" s="99"/>
    </row>
    <row r="48" spans="6:47" ht="12">
      <c r="F48" s="24"/>
      <c r="G48" s="24"/>
      <c r="AO48" s="248"/>
      <c r="AR48" s="99"/>
      <c r="AS48" s="99"/>
      <c r="AT48" s="99"/>
      <c r="AU48" s="99"/>
    </row>
    <row r="49" spans="41:46" ht="12">
      <c r="AO49" s="248"/>
      <c r="AR49" s="99"/>
      <c r="AS49" s="99"/>
      <c r="AT49" s="99"/>
    </row>
  </sheetData>
  <mergeCells count="56">
    <mergeCell ref="BI1:BK1"/>
    <mergeCell ref="BI2:BK2"/>
    <mergeCell ref="BI28:BK28"/>
    <mergeCell ref="BL1:BN1"/>
    <mergeCell ref="BL2:BN2"/>
    <mergeCell ref="BL28:BN28"/>
    <mergeCell ref="BR28:BT28"/>
    <mergeCell ref="BO1:BQ1"/>
    <mergeCell ref="BO2:BQ2"/>
    <mergeCell ref="BO3:BQ3"/>
    <mergeCell ref="BR1:BT1"/>
    <mergeCell ref="BR2:BT2"/>
    <mergeCell ref="BE1:BH1"/>
    <mergeCell ref="BE2:BH2"/>
    <mergeCell ref="BE28:BH28"/>
    <mergeCell ref="AV2:AX2"/>
    <mergeCell ref="AV28:AX28"/>
    <mergeCell ref="AY2:BA2"/>
    <mergeCell ref="AY28:BA28"/>
    <mergeCell ref="AY1:BA1"/>
    <mergeCell ref="AV1:AX1"/>
    <mergeCell ref="BB1:BD1"/>
    <mergeCell ref="BB2:BD2"/>
    <mergeCell ref="BB28:BD28"/>
    <mergeCell ref="C1:G1"/>
    <mergeCell ref="C2:G2"/>
    <mergeCell ref="H1:L1"/>
    <mergeCell ref="H2:L2"/>
    <mergeCell ref="M1:Q1"/>
    <mergeCell ref="M2:Q2"/>
    <mergeCell ref="H28:L28"/>
    <mergeCell ref="M28:Q28"/>
    <mergeCell ref="R1:V1"/>
    <mergeCell ref="AG1:AK1"/>
    <mergeCell ref="AG2:AK2"/>
    <mergeCell ref="AG28:AK28"/>
    <mergeCell ref="AB1:AF1"/>
    <mergeCell ref="AB2:AF2"/>
    <mergeCell ref="AB28:AF28"/>
    <mergeCell ref="R2:V2"/>
    <mergeCell ref="R28:V28"/>
    <mergeCell ref="W1:AA1"/>
    <mergeCell ref="W2:AA2"/>
    <mergeCell ref="W28:AA28"/>
    <mergeCell ref="AL1:AP1"/>
    <mergeCell ref="AL2:AP2"/>
    <mergeCell ref="AL28:AP28"/>
    <mergeCell ref="AQ1:AU1"/>
    <mergeCell ref="AQ2:AU2"/>
    <mergeCell ref="AQ28:AU28"/>
    <mergeCell ref="A40:B40"/>
    <mergeCell ref="AQ40:AR40"/>
    <mergeCell ref="C41:H41"/>
    <mergeCell ref="W40:X40"/>
    <mergeCell ref="AL40:AM40"/>
    <mergeCell ref="A41:B41"/>
  </mergeCells>
  <printOptions gridLines="1"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paperSize="9" scale="64" r:id="rId1"/>
  <headerFooter differentFirst="1" alignWithMargins="0">
    <oddHeader>&amp;C&amp;"Arial CE,Tučné"&amp;14
Vybrané ukazatele hospodaření zdravotních pojišťoven v letech 2019 a 2020
&amp;R&amp;"Arial CE,Tučné"&amp;10Příloha
Tabulka č. 1
</oddHeader>
    <oddFooter>&amp;L&amp;"@Arial Unicode MS,Tučné"&amp;10
Ministerstvo financí&amp;C&amp;"Arial CE,Obyčejné"Stránka &amp;P z &amp;N</oddFooter>
    <firstHeader>&amp;R&amp;"Arial CE,Tučné"&amp;10Příloha
Tabulka č. 1</firstHeader>
  </headerFooter>
  <colBreaks count="8" manualBreakCount="8">
    <brk id="12" max="16383" man="1"/>
    <brk id="22" max="16383" man="1"/>
    <brk id="27" max="16383" man="1"/>
    <brk id="37" max="16383" man="1"/>
    <brk id="47" max="16383" man="1"/>
    <brk id="53" max="16383" man="1"/>
    <brk id="60" max="16383" man="1"/>
    <brk id="7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52"/>
  <sheetViews>
    <sheetView zoomScaleSheetLayoutView="100" workbookViewId="0" topLeftCell="A1"/>
  </sheetViews>
  <sheetFormatPr defaultColWidth="9.140625" defaultRowHeight="12"/>
  <cols>
    <col min="1" max="1" width="13.140625" style="2" customWidth="1"/>
    <col min="2" max="2" width="48.140625" style="2" customWidth="1"/>
    <col min="3" max="5" width="19.7109375" style="2" customWidth="1"/>
    <col min="6" max="6" width="15.00390625" style="2" customWidth="1"/>
    <col min="7" max="7" width="6.140625" style="2" customWidth="1"/>
    <col min="8" max="8" width="20.7109375" style="2" customWidth="1"/>
    <col min="9" max="9" width="23.7109375" style="2" customWidth="1"/>
    <col min="10" max="10" width="19.00390625" style="2" customWidth="1"/>
    <col min="11" max="11" width="16.7109375" style="2" customWidth="1"/>
    <col min="12" max="12" width="9.140625" style="2" customWidth="1"/>
    <col min="13" max="13" width="10.140625" style="2" bestFit="1" customWidth="1"/>
    <col min="14" max="14" width="10.7109375" style="2" customWidth="1"/>
    <col min="15" max="19" width="9.140625" style="2" customWidth="1"/>
    <col min="20" max="20" width="46.140625" style="2" customWidth="1"/>
    <col min="21" max="21" width="21.7109375" style="2" customWidth="1"/>
    <col min="22" max="24" width="18.7109375" style="2" customWidth="1"/>
    <col min="25" max="39" width="9.140625" style="2" customWidth="1"/>
    <col min="40" max="40" width="13.140625" style="2" customWidth="1"/>
    <col min="41" max="45" width="9.140625" style="2" customWidth="1"/>
    <col min="46" max="46" width="12.140625" style="2" customWidth="1"/>
    <col min="47" max="16384" width="9.140625" style="2" customWidth="1"/>
  </cols>
  <sheetData>
    <row r="2" ht="12.75" thickBot="1">
      <c r="L2" s="347"/>
    </row>
    <row r="3" spans="1:12" ht="12.75" thickTop="1">
      <c r="A3" s="1"/>
      <c r="B3" s="674"/>
      <c r="C3" s="1032" t="s">
        <v>100</v>
      </c>
      <c r="D3" s="1033"/>
      <c r="E3" s="1034"/>
      <c r="F3" s="766" t="s">
        <v>9</v>
      </c>
      <c r="G3" s="3"/>
      <c r="H3" s="1032" t="s">
        <v>100</v>
      </c>
      <c r="I3" s="1033"/>
      <c r="J3" s="1034"/>
      <c r="K3" s="766" t="s">
        <v>9</v>
      </c>
      <c r="L3" s="347"/>
    </row>
    <row r="4" spans="1:12" ht="12.75" thickBot="1">
      <c r="A4" s="675"/>
      <c r="B4" s="676" t="s">
        <v>189</v>
      </c>
      <c r="C4" s="1056" t="s">
        <v>101</v>
      </c>
      <c r="D4" s="1057"/>
      <c r="E4" s="1058"/>
      <c r="F4" s="769"/>
      <c r="G4" s="763"/>
      <c r="H4" s="1056" t="s">
        <v>101</v>
      </c>
      <c r="I4" s="1057"/>
      <c r="J4" s="1058"/>
      <c r="K4" s="769"/>
      <c r="L4" s="347"/>
    </row>
    <row r="5" spans="1:12" ht="13.5" thickBot="1" thickTop="1">
      <c r="A5" s="676" t="s">
        <v>6</v>
      </c>
      <c r="B5" s="676" t="s">
        <v>188</v>
      </c>
      <c r="C5" s="1050" t="s">
        <v>318</v>
      </c>
      <c r="D5" s="1051"/>
      <c r="E5" s="1052"/>
      <c r="F5" s="657"/>
      <c r="G5" s="749"/>
      <c r="H5" s="1050" t="s">
        <v>333</v>
      </c>
      <c r="I5" s="1051"/>
      <c r="J5" s="1052"/>
      <c r="K5" s="657"/>
      <c r="L5" s="347"/>
    </row>
    <row r="6" spans="1:12" ht="12">
      <c r="A6" s="677"/>
      <c r="B6" s="677"/>
      <c r="C6" s="111" t="s">
        <v>45</v>
      </c>
      <c r="D6" s="15" t="s">
        <v>195</v>
      </c>
      <c r="E6" s="702" t="s">
        <v>48</v>
      </c>
      <c r="F6" s="672"/>
      <c r="G6" s="3"/>
      <c r="H6" s="111" t="s">
        <v>45</v>
      </c>
      <c r="I6" s="15" t="s">
        <v>195</v>
      </c>
      <c r="J6" s="702" t="s">
        <v>48</v>
      </c>
      <c r="K6" s="672"/>
      <c r="L6" s="347"/>
    </row>
    <row r="7" spans="1:12" ht="12.75" thickBot="1">
      <c r="A7" s="14"/>
      <c r="B7" s="14"/>
      <c r="C7" s="705" t="s">
        <v>46</v>
      </c>
      <c r="D7" s="10" t="s">
        <v>47</v>
      </c>
      <c r="E7" s="3" t="s">
        <v>49</v>
      </c>
      <c r="F7" s="672" t="s">
        <v>190</v>
      </c>
      <c r="G7" s="3"/>
      <c r="H7" s="705" t="s">
        <v>46</v>
      </c>
      <c r="I7" s="10" t="s">
        <v>47</v>
      </c>
      <c r="J7" s="3" t="s">
        <v>49</v>
      </c>
      <c r="K7" s="672" t="s">
        <v>331</v>
      </c>
      <c r="L7" s="347"/>
    </row>
    <row r="8" spans="1:12" ht="13.5" thickBot="1" thickTop="1">
      <c r="A8" s="13"/>
      <c r="B8" s="112" t="s">
        <v>70</v>
      </c>
      <c r="C8" s="761"/>
      <c r="D8" s="762"/>
      <c r="E8" s="767" t="s">
        <v>116</v>
      </c>
      <c r="F8" s="768" t="s">
        <v>117</v>
      </c>
      <c r="G8" s="3"/>
      <c r="H8" s="761"/>
      <c r="I8" s="762"/>
      <c r="J8" s="767" t="s">
        <v>116</v>
      </c>
      <c r="K8" s="768" t="s">
        <v>117</v>
      </c>
      <c r="L8" s="347"/>
    </row>
    <row r="9" spans="1:12" ht="12.75" thickTop="1">
      <c r="A9" s="141">
        <v>111</v>
      </c>
      <c r="B9" s="113" t="s">
        <v>19</v>
      </c>
      <c r="C9" s="115">
        <v>5745020</v>
      </c>
      <c r="D9" s="51">
        <v>5745020</v>
      </c>
      <c r="E9" s="51">
        <v>0</v>
      </c>
      <c r="F9" s="770">
        <v>106.2</v>
      </c>
      <c r="G9" s="764"/>
      <c r="H9" s="115">
        <v>6168176.1</v>
      </c>
      <c r="I9" s="51">
        <v>6168176.1</v>
      </c>
      <c r="J9" s="51">
        <v>0</v>
      </c>
      <c r="K9" s="770">
        <v>107.4</v>
      </c>
      <c r="L9" s="347"/>
    </row>
    <row r="10" spans="1:12" ht="12">
      <c r="A10" s="141">
        <v>201</v>
      </c>
      <c r="B10" s="116" t="s">
        <v>20</v>
      </c>
      <c r="C10" s="115">
        <v>626052</v>
      </c>
      <c r="D10" s="51">
        <v>600000</v>
      </c>
      <c r="E10" s="51">
        <v>-26052</v>
      </c>
      <c r="F10" s="770">
        <v>107.1</v>
      </c>
      <c r="G10" s="764"/>
      <c r="H10" s="115">
        <v>689678.1936941398</v>
      </c>
      <c r="I10" s="51">
        <v>650000</v>
      </c>
      <c r="J10" s="51">
        <v>-39678.19369413983</v>
      </c>
      <c r="K10" s="770">
        <v>108.3</v>
      </c>
      <c r="L10" s="347"/>
    </row>
    <row r="11" spans="1:12" ht="12">
      <c r="A11" s="144">
        <v>205</v>
      </c>
      <c r="B11" s="117" t="s">
        <v>118</v>
      </c>
      <c r="C11" s="115">
        <v>1084751</v>
      </c>
      <c r="D11" s="51">
        <v>1084751</v>
      </c>
      <c r="E11" s="51">
        <v>0</v>
      </c>
      <c r="F11" s="770">
        <v>108.8</v>
      </c>
      <c r="G11" s="764"/>
      <c r="H11" s="115">
        <v>1182952</v>
      </c>
      <c r="I11" s="51">
        <v>1182952</v>
      </c>
      <c r="J11" s="51">
        <v>0</v>
      </c>
      <c r="K11" s="770">
        <v>109.1</v>
      </c>
      <c r="L11" s="347"/>
    </row>
    <row r="12" spans="1:12" ht="12">
      <c r="A12" s="142">
        <v>207</v>
      </c>
      <c r="B12" s="118" t="s">
        <v>66</v>
      </c>
      <c r="C12" s="115">
        <v>624769</v>
      </c>
      <c r="D12" s="51">
        <v>624769</v>
      </c>
      <c r="E12" s="51">
        <v>0</v>
      </c>
      <c r="F12" s="770">
        <v>107.1</v>
      </c>
      <c r="G12" s="764"/>
      <c r="H12" s="115">
        <v>678560</v>
      </c>
      <c r="I12" s="51">
        <v>678560</v>
      </c>
      <c r="J12" s="51">
        <v>0</v>
      </c>
      <c r="K12" s="770">
        <v>108.6</v>
      </c>
      <c r="L12" s="347"/>
    </row>
    <row r="13" spans="1:12" ht="12">
      <c r="A13" s="142">
        <v>209</v>
      </c>
      <c r="B13" s="118" t="s">
        <v>91</v>
      </c>
      <c r="C13" s="115">
        <v>137355.5876</v>
      </c>
      <c r="D13" s="51">
        <v>137356</v>
      </c>
      <c r="E13" s="51">
        <v>0.412400000001071</v>
      </c>
      <c r="F13" s="770">
        <v>107.6</v>
      </c>
      <c r="G13" s="764"/>
      <c r="H13" s="115">
        <v>144547</v>
      </c>
      <c r="I13" s="51">
        <v>144547</v>
      </c>
      <c r="J13" s="51">
        <v>0</v>
      </c>
      <c r="K13" s="770">
        <v>105.2</v>
      </c>
      <c r="L13" s="347"/>
    </row>
    <row r="14" spans="1:12" ht="12">
      <c r="A14" s="142">
        <v>211</v>
      </c>
      <c r="B14" s="118" t="s">
        <v>17</v>
      </c>
      <c r="C14" s="115">
        <v>1193595</v>
      </c>
      <c r="D14" s="51">
        <v>1156300</v>
      </c>
      <c r="E14" s="51">
        <v>-37295</v>
      </c>
      <c r="F14" s="770">
        <v>104.8</v>
      </c>
      <c r="G14" s="764"/>
      <c r="H14" s="115">
        <v>1291217</v>
      </c>
      <c r="I14" s="51">
        <v>1249000</v>
      </c>
      <c r="J14" s="51">
        <v>-42217</v>
      </c>
      <c r="K14" s="770">
        <v>108</v>
      </c>
      <c r="L14" s="347"/>
    </row>
    <row r="15" spans="1:12" ht="12.75" thickBot="1">
      <c r="A15" s="142">
        <v>213</v>
      </c>
      <c r="B15" s="119" t="s">
        <v>325</v>
      </c>
      <c r="C15" s="115">
        <v>371863.8196</v>
      </c>
      <c r="D15" s="51">
        <v>371863.8196</v>
      </c>
      <c r="E15" s="51">
        <v>0</v>
      </c>
      <c r="F15" s="770">
        <v>108.6</v>
      </c>
      <c r="G15" s="764"/>
      <c r="H15" s="115">
        <v>397942.88629999995</v>
      </c>
      <c r="I15" s="51">
        <v>397942.88629999995</v>
      </c>
      <c r="J15" s="51">
        <v>0</v>
      </c>
      <c r="K15" s="770">
        <v>107</v>
      </c>
      <c r="L15" s="347"/>
    </row>
    <row r="16" spans="1:12" ht="13.5" thickBot="1" thickTop="1">
      <c r="A16" s="120" t="s">
        <v>18</v>
      </c>
      <c r="B16" s="120"/>
      <c r="C16" s="121">
        <v>4038386.4072000002</v>
      </c>
      <c r="D16" s="121">
        <v>3975039.8196</v>
      </c>
      <c r="E16" s="121">
        <v>-63346.5876</v>
      </c>
      <c r="F16" s="583">
        <v>107</v>
      </c>
      <c r="G16" s="28"/>
      <c r="H16" s="121">
        <v>4384897.07999414</v>
      </c>
      <c r="I16" s="121">
        <v>4303001.8863</v>
      </c>
      <c r="J16" s="121">
        <v>-81895.19369413983</v>
      </c>
      <c r="K16" s="583">
        <v>108.3</v>
      </c>
      <c r="L16" s="348"/>
    </row>
    <row r="17" spans="1:12" ht="13.5" thickBot="1" thickTop="1">
      <c r="A17" s="122" t="s">
        <v>27</v>
      </c>
      <c r="B17" s="122"/>
      <c r="C17" s="121">
        <v>9783406.407200001</v>
      </c>
      <c r="D17" s="121">
        <v>9720059.819600001</v>
      </c>
      <c r="E17" s="121">
        <v>-63346.5876</v>
      </c>
      <c r="F17" s="583">
        <v>106.6</v>
      </c>
      <c r="G17" s="28"/>
      <c r="H17" s="121">
        <v>10553073.17999414</v>
      </c>
      <c r="I17" s="121">
        <v>10471177.986299999</v>
      </c>
      <c r="J17" s="121">
        <v>-81895.19369413983</v>
      </c>
      <c r="K17" s="583">
        <v>107.7</v>
      </c>
      <c r="L17" s="348"/>
    </row>
    <row r="18" spans="1:14" ht="13.5" thickBot="1" thickTop="1">
      <c r="A18" s="143"/>
      <c r="B18" s="123"/>
      <c r="C18" s="124"/>
      <c r="D18" s="124"/>
      <c r="E18" s="124"/>
      <c r="F18" s="124"/>
      <c r="G18" s="765"/>
      <c r="H18" s="125"/>
      <c r="I18" s="124"/>
      <c r="J18" s="124"/>
      <c r="K18" s="124"/>
      <c r="L18" s="347"/>
      <c r="N18" s="350"/>
    </row>
    <row r="19" spans="1:12" ht="13.5" thickBot="1" thickTop="1">
      <c r="A19" s="39"/>
      <c r="B19" s="126" t="s">
        <v>71</v>
      </c>
      <c r="C19" s="1053" t="s">
        <v>72</v>
      </c>
      <c r="D19" s="1054"/>
      <c r="E19" s="1054"/>
      <c r="F19" s="1055"/>
      <c r="G19" s="3"/>
      <c r="H19" s="1053" t="s">
        <v>72</v>
      </c>
      <c r="I19" s="1054"/>
      <c r="J19" s="1054"/>
      <c r="K19" s="1055"/>
      <c r="L19" s="347"/>
    </row>
    <row r="20" spans="1:12" ht="12.75" thickTop="1">
      <c r="A20" s="32">
        <v>111</v>
      </c>
      <c r="B20" s="113" t="s">
        <v>19</v>
      </c>
      <c r="C20" s="4">
        <v>1580.9080902586682</v>
      </c>
      <c r="D20" s="4">
        <v>1580.9080902586682</v>
      </c>
      <c r="E20" s="4">
        <v>0</v>
      </c>
      <c r="F20" s="771">
        <v>104.9</v>
      </c>
      <c r="G20" s="760"/>
      <c r="H20" s="4">
        <v>1703.4454846727422</v>
      </c>
      <c r="I20" s="4">
        <v>1703.4454846727422</v>
      </c>
      <c r="J20" s="4">
        <v>0</v>
      </c>
      <c r="K20" s="770">
        <v>107.8</v>
      </c>
      <c r="L20" s="347"/>
    </row>
    <row r="21" spans="1:12" ht="12">
      <c r="A21" s="11">
        <v>201</v>
      </c>
      <c r="B21" s="116" t="s">
        <v>20</v>
      </c>
      <c r="C21" s="7">
        <v>1526.9560975609756</v>
      </c>
      <c r="D21" s="7">
        <v>1463.4146341463415</v>
      </c>
      <c r="E21" s="7">
        <v>-63.54146341463411</v>
      </c>
      <c r="F21" s="772">
        <v>107.1</v>
      </c>
      <c r="G21" s="760"/>
      <c r="H21" s="7">
        <v>1737.2246692547603</v>
      </c>
      <c r="I21" s="7">
        <v>1637.27959697733</v>
      </c>
      <c r="J21" s="7">
        <v>-99.94507227743043</v>
      </c>
      <c r="K21" s="770">
        <v>111.9</v>
      </c>
      <c r="L21" s="347"/>
    </row>
    <row r="22" spans="1:12" ht="12">
      <c r="A22" s="144">
        <v>205</v>
      </c>
      <c r="B22" s="117" t="s">
        <v>97</v>
      </c>
      <c r="C22" s="7">
        <v>1684.3959627329193</v>
      </c>
      <c r="D22" s="7">
        <v>1684.3959627329193</v>
      </c>
      <c r="E22" s="7">
        <v>0</v>
      </c>
      <c r="F22" s="772">
        <v>106.9</v>
      </c>
      <c r="G22" s="760"/>
      <c r="H22" s="7">
        <v>1811.5650842266461</v>
      </c>
      <c r="I22" s="7">
        <v>1811.5650842266461</v>
      </c>
      <c r="J22" s="7">
        <v>0</v>
      </c>
      <c r="K22" s="770">
        <v>107.5</v>
      </c>
      <c r="L22" s="347"/>
    </row>
    <row r="23" spans="1:12" ht="12">
      <c r="A23" s="11">
        <v>207</v>
      </c>
      <c r="B23" s="118" t="s">
        <v>66</v>
      </c>
      <c r="C23" s="7">
        <v>1627.0026041666667</v>
      </c>
      <c r="D23" s="7">
        <v>1627.0026041666667</v>
      </c>
      <c r="E23" s="7">
        <v>0</v>
      </c>
      <c r="F23" s="772">
        <v>106</v>
      </c>
      <c r="G23" s="760"/>
      <c r="H23" s="7">
        <v>1683.771712158809</v>
      </c>
      <c r="I23" s="7">
        <v>1683.771712158809</v>
      </c>
      <c r="J23" s="7">
        <v>0</v>
      </c>
      <c r="K23" s="770">
        <v>103.5</v>
      </c>
      <c r="L23" s="347"/>
    </row>
    <row r="24" spans="1:12" ht="12">
      <c r="A24" s="11">
        <v>209</v>
      </c>
      <c r="B24" s="118" t="s">
        <v>91</v>
      </c>
      <c r="C24" s="7">
        <v>1738.678324050633</v>
      </c>
      <c r="D24" s="7">
        <v>1738.6835443037974</v>
      </c>
      <c r="E24" s="7">
        <v>0.005220253164452515</v>
      </c>
      <c r="F24" s="772">
        <v>104.9</v>
      </c>
      <c r="G24" s="760"/>
      <c r="H24" s="7">
        <v>1806.8375</v>
      </c>
      <c r="I24" s="7">
        <v>1806.8375</v>
      </c>
      <c r="J24" s="7">
        <v>0</v>
      </c>
      <c r="K24" s="770">
        <v>103.9</v>
      </c>
      <c r="L24" s="347"/>
    </row>
    <row r="25" spans="1:12" ht="12">
      <c r="A25" s="11">
        <v>211</v>
      </c>
      <c r="B25" s="118" t="s">
        <v>17</v>
      </c>
      <c r="C25" s="7">
        <v>1808.4772727272727</v>
      </c>
      <c r="D25" s="7">
        <v>1751.969696969697</v>
      </c>
      <c r="E25" s="7">
        <v>-56.50757575757575</v>
      </c>
      <c r="F25" s="772">
        <v>98.5</v>
      </c>
      <c r="G25" s="760"/>
      <c r="H25" s="7">
        <v>1865.920520231214</v>
      </c>
      <c r="I25" s="7">
        <v>1804.913294797688</v>
      </c>
      <c r="J25" s="7">
        <v>-61.007225433525946</v>
      </c>
      <c r="K25" s="770">
        <v>103</v>
      </c>
      <c r="L25" s="347"/>
    </row>
    <row r="26" spans="1:12" ht="12.75" thickBot="1">
      <c r="A26" s="11">
        <v>213</v>
      </c>
      <c r="B26" s="119" t="s">
        <v>325</v>
      </c>
      <c r="C26" s="7">
        <v>1569.0456523206751</v>
      </c>
      <c r="D26" s="7">
        <v>1569.0456523206751</v>
      </c>
      <c r="E26" s="7">
        <v>0</v>
      </c>
      <c r="F26" s="772">
        <v>104</v>
      </c>
      <c r="G26" s="760"/>
      <c r="H26" s="7">
        <v>1651.2152958506222</v>
      </c>
      <c r="I26" s="7">
        <v>1651.2152958506222</v>
      </c>
      <c r="J26" s="7">
        <v>0</v>
      </c>
      <c r="K26" s="770">
        <v>105.2</v>
      </c>
      <c r="L26" s="347"/>
    </row>
    <row r="27" spans="1:12" ht="13.5" thickBot="1" thickTop="1">
      <c r="A27" s="57" t="s">
        <v>18</v>
      </c>
      <c r="B27" s="57"/>
      <c r="C27" s="121">
        <v>1672.902405633803</v>
      </c>
      <c r="D27" s="121">
        <v>1646.6610685998344</v>
      </c>
      <c r="E27" s="121">
        <v>-26.241337033968648</v>
      </c>
      <c r="F27" s="583">
        <v>104.1</v>
      </c>
      <c r="G27" s="28"/>
      <c r="H27" s="121">
        <v>1778.1415571752393</v>
      </c>
      <c r="I27" s="121">
        <v>1744.931827372263</v>
      </c>
      <c r="J27" s="121">
        <v>-33.209729802976426</v>
      </c>
      <c r="K27" s="583">
        <v>106</v>
      </c>
      <c r="L27" s="347"/>
    </row>
    <row r="28" spans="1:12" ht="13.5" thickBot="1" thickTop="1">
      <c r="A28" s="57" t="s">
        <v>27</v>
      </c>
      <c r="B28" s="57"/>
      <c r="C28" s="121">
        <v>1617.626720767196</v>
      </c>
      <c r="D28" s="121">
        <v>1607.1527479497356</v>
      </c>
      <c r="E28" s="121">
        <v>-10.473972817460435</v>
      </c>
      <c r="F28" s="583">
        <v>104.6</v>
      </c>
      <c r="G28" s="28"/>
      <c r="H28" s="121">
        <v>1733.7067816648826</v>
      </c>
      <c r="I28" s="121">
        <v>1720.25266737309</v>
      </c>
      <c r="J28" s="121">
        <v>-13.45411429179262</v>
      </c>
      <c r="K28" s="583">
        <v>107</v>
      </c>
      <c r="L28" s="347"/>
    </row>
    <row r="29" spans="1:12" ht="12.75" thickTop="1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349"/>
    </row>
    <row r="30" spans="1:11" ht="12">
      <c r="A30" s="110"/>
      <c r="B30" s="129"/>
      <c r="C30" s="129"/>
      <c r="D30" s="129"/>
      <c r="E30" s="129"/>
      <c r="F30" s="129"/>
      <c r="G30" s="129"/>
      <c r="H30" s="129"/>
      <c r="I30" s="129"/>
      <c r="J30" s="129"/>
      <c r="K30" s="128"/>
    </row>
    <row r="31" spans="1:11" s="47" customFormat="1" ht="12">
      <c r="A31" s="110"/>
      <c r="B31" s="110"/>
      <c r="C31" s="110"/>
      <c r="D31" s="110"/>
      <c r="E31" s="110"/>
      <c r="F31" s="110"/>
      <c r="G31" s="110"/>
      <c r="H31" s="128"/>
      <c r="I31" s="128"/>
      <c r="J31" s="128"/>
      <c r="K31" s="128"/>
    </row>
    <row r="32" spans="1:11" s="34" customFormat="1" ht="12">
      <c r="A32" s="109"/>
      <c r="B32" s="110"/>
      <c r="C32" s="110"/>
      <c r="D32" s="110"/>
      <c r="E32" s="110"/>
      <c r="F32" s="110"/>
      <c r="G32" s="110"/>
      <c r="H32" s="140"/>
      <c r="I32" s="140"/>
      <c r="J32" s="140"/>
      <c r="K32" s="139"/>
    </row>
    <row r="33" spans="1:11" ht="12">
      <c r="A33" s="110"/>
      <c r="B33" s="109"/>
      <c r="C33" s="109"/>
      <c r="D33" s="109"/>
      <c r="E33" s="109"/>
      <c r="F33" s="109"/>
      <c r="G33" s="109"/>
      <c r="K33" s="47"/>
    </row>
    <row r="34" spans="1:7" ht="12" hidden="1">
      <c r="A34" s="145" t="s">
        <v>113</v>
      </c>
      <c r="B34" s="130"/>
      <c r="C34" s="130"/>
      <c r="D34" s="130"/>
      <c r="E34" s="130"/>
      <c r="F34" s="130"/>
      <c r="G34" s="130"/>
    </row>
    <row r="35" spans="2:7" ht="12" hidden="1">
      <c r="B35" s="129"/>
      <c r="C35" s="129"/>
      <c r="D35" s="129"/>
      <c r="E35" s="129"/>
      <c r="F35" s="129"/>
      <c r="G35" s="129"/>
    </row>
    <row r="36" spans="2:7" ht="12" hidden="1">
      <c r="B36" s="129"/>
      <c r="C36" s="129"/>
      <c r="D36" s="129"/>
      <c r="E36" s="129"/>
      <c r="F36" s="129"/>
      <c r="G36" s="129"/>
    </row>
    <row r="37" ht="12" hidden="1"/>
    <row r="38" ht="12" hidden="1"/>
    <row r="39" ht="12" hidden="1"/>
    <row r="40" ht="12" hidden="1"/>
    <row r="41" spans="1:7" ht="12" hidden="1">
      <c r="A41" s="132">
        <v>111</v>
      </c>
      <c r="B41" s="131" t="s">
        <v>19</v>
      </c>
      <c r="C41" s="24"/>
      <c r="D41" s="24"/>
      <c r="E41" s="24"/>
      <c r="F41" s="24"/>
      <c r="G41" s="24"/>
    </row>
    <row r="42" spans="1:7" ht="12" hidden="1">
      <c r="A42" s="146">
        <v>201</v>
      </c>
      <c r="B42" s="133" t="s">
        <v>20</v>
      </c>
      <c r="C42" s="24"/>
      <c r="D42" s="24"/>
      <c r="E42" s="24"/>
      <c r="F42" s="24"/>
      <c r="G42" s="24"/>
    </row>
    <row r="43" spans="1:7" ht="12" hidden="1">
      <c r="A43" s="134">
        <v>205</v>
      </c>
      <c r="B43" s="48" t="s">
        <v>106</v>
      </c>
      <c r="C43" s="24"/>
      <c r="D43" s="24"/>
      <c r="E43" s="24"/>
      <c r="F43" s="24"/>
      <c r="G43" s="24"/>
    </row>
    <row r="44" spans="1:7" ht="12" hidden="1">
      <c r="A44" s="134">
        <v>207</v>
      </c>
      <c r="B44" s="48" t="s">
        <v>66</v>
      </c>
      <c r="C44" s="24"/>
      <c r="D44" s="24"/>
      <c r="E44" s="24"/>
      <c r="F44" s="24"/>
      <c r="G44" s="24"/>
    </row>
    <row r="45" spans="1:7" ht="12" hidden="1">
      <c r="A45" s="134">
        <v>209</v>
      </c>
      <c r="B45" s="48" t="s">
        <v>107</v>
      </c>
      <c r="C45" s="24"/>
      <c r="D45" s="24"/>
      <c r="E45" s="24"/>
      <c r="F45" s="24"/>
      <c r="G45" s="24"/>
    </row>
    <row r="46" spans="1:7" ht="12" hidden="1">
      <c r="A46" s="134">
        <v>211</v>
      </c>
      <c r="B46" s="48" t="s">
        <v>17</v>
      </c>
      <c r="C46" s="24"/>
      <c r="D46" s="24"/>
      <c r="E46" s="24"/>
      <c r="F46" s="24"/>
      <c r="G46" s="24"/>
    </row>
    <row r="47" spans="1:7" ht="12" hidden="1">
      <c r="A47" s="134">
        <v>213</v>
      </c>
      <c r="B47" s="8" t="s">
        <v>41</v>
      </c>
      <c r="C47" s="760"/>
      <c r="D47" s="760"/>
      <c r="E47" s="760"/>
      <c r="F47" s="760"/>
      <c r="G47" s="760"/>
    </row>
    <row r="48" spans="1:7" ht="12" hidden="1">
      <c r="A48" s="134">
        <v>217</v>
      </c>
      <c r="B48" s="48" t="s">
        <v>65</v>
      </c>
      <c r="C48" s="24"/>
      <c r="D48" s="24"/>
      <c r="E48" s="24"/>
      <c r="F48" s="24"/>
      <c r="G48" s="24"/>
    </row>
    <row r="49" spans="1:7" ht="12" hidden="1">
      <c r="A49" s="134">
        <v>222</v>
      </c>
      <c r="B49" s="48" t="s">
        <v>108</v>
      </c>
      <c r="C49" s="24"/>
      <c r="D49" s="24"/>
      <c r="E49" s="24"/>
      <c r="F49" s="24"/>
      <c r="G49" s="24"/>
    </row>
    <row r="50" spans="1:7" ht="12.75" hidden="1" thickBot="1">
      <c r="A50" s="147">
        <v>227</v>
      </c>
      <c r="B50" s="135" t="s">
        <v>109</v>
      </c>
      <c r="C50" s="24"/>
      <c r="D50" s="24"/>
      <c r="E50" s="24"/>
      <c r="F50" s="24"/>
      <c r="G50" s="24"/>
    </row>
    <row r="51" spans="1:7" ht="12.75" hidden="1" thickBot="1">
      <c r="A51" s="137" t="s">
        <v>18</v>
      </c>
      <c r="B51" s="136"/>
      <c r="C51" s="27"/>
      <c r="D51" s="27"/>
      <c r="E51" s="27"/>
      <c r="F51" s="27"/>
      <c r="G51" s="27"/>
    </row>
    <row r="52" spans="1:7" ht="13.5" hidden="1" thickBot="1" thickTop="1">
      <c r="A52" s="13" t="s">
        <v>78</v>
      </c>
      <c r="B52" s="138"/>
      <c r="C52" s="27"/>
      <c r="D52" s="27"/>
      <c r="E52" s="27"/>
      <c r="F52" s="27"/>
      <c r="G52" s="27"/>
    </row>
    <row r="53" ht="12" hidden="1"/>
  </sheetData>
  <mergeCells count="8">
    <mergeCell ref="C5:E5"/>
    <mergeCell ref="C19:F19"/>
    <mergeCell ref="C3:E3"/>
    <mergeCell ref="C4:E4"/>
    <mergeCell ref="H5:J5"/>
    <mergeCell ref="H3:J3"/>
    <mergeCell ref="H4:J4"/>
    <mergeCell ref="H19:K19"/>
  </mergeCells>
  <printOptions/>
  <pageMargins left="0.5118110236220472" right="0.6299212598425197" top="1.4566929133858268" bottom="0.8661417322834646" header="0.4330708661417323" footer="0.5118110236220472"/>
  <pageSetup fitToHeight="0" fitToWidth="1" horizontalDpi="600" verticalDpi="600" orientation="landscape" paperSize="9" scale="83" r:id="rId1"/>
  <headerFooter alignWithMargins="0">
    <oddHeader>&amp;C&amp;"Arial,Tučné"&amp;14
Náklady na činnost zdravotních pojišťoven v letech 2019 a 2020 (v tis. Kč) &amp;R&amp;"Arial CE,Tučné"&amp;10Příloha
Tabulka č. 1 a</oddHeader>
    <oddFooter>&amp;L&amp;"Arial CE,Tučné"&amp;9
Ministerstvo financí&amp;C&amp;"Arial CE,Tučné"&amp;9Stránka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S60"/>
  <sheetViews>
    <sheetView workbookViewId="0" topLeftCell="A1"/>
  </sheetViews>
  <sheetFormatPr defaultColWidth="9.140625" defaultRowHeight="12"/>
  <cols>
    <col min="1" max="1" width="71.00390625" style="16" customWidth="1"/>
    <col min="2" max="2" width="13.421875" style="16" customWidth="1"/>
    <col min="3" max="3" width="13.00390625" style="16" customWidth="1"/>
    <col min="4" max="4" width="13.140625" style="16" customWidth="1"/>
    <col min="5" max="5" width="12.7109375" style="16" customWidth="1"/>
    <col min="6" max="6" width="11.8515625" style="16" customWidth="1"/>
    <col min="7" max="8" width="13.140625" style="16" customWidth="1"/>
    <col min="9" max="9" width="0.13671875" style="16" customWidth="1"/>
    <col min="10" max="10" width="12.7109375" style="16" customWidth="1"/>
    <col min="11" max="11" width="13.140625" style="16" customWidth="1"/>
    <col min="12" max="37" width="9.140625" style="16" customWidth="1"/>
    <col min="38" max="38" width="13.140625" style="16" customWidth="1"/>
    <col min="39" max="43" width="9.140625" style="16" customWidth="1"/>
    <col min="44" max="44" width="12.140625" style="16" customWidth="1"/>
    <col min="45" max="16384" width="9.140625" style="16" customWidth="1"/>
  </cols>
  <sheetData>
    <row r="1" spans="1:11" ht="12.75" thickBot="1">
      <c r="A1" s="159" t="s">
        <v>115</v>
      </c>
      <c r="B1" s="152" t="s">
        <v>85</v>
      </c>
      <c r="C1" s="592" t="s">
        <v>84</v>
      </c>
      <c r="D1" s="154" t="s">
        <v>98</v>
      </c>
      <c r="E1" s="599" t="s">
        <v>36</v>
      </c>
      <c r="F1" s="154" t="s">
        <v>83</v>
      </c>
      <c r="G1" s="599" t="s">
        <v>82</v>
      </c>
      <c r="H1" s="154" t="s">
        <v>37</v>
      </c>
      <c r="I1" s="153" t="s">
        <v>93</v>
      </c>
      <c r="J1" s="607" t="s">
        <v>90</v>
      </c>
      <c r="K1" s="154" t="s">
        <v>38</v>
      </c>
    </row>
    <row r="2" spans="1:11" ht="16.5" thickBot="1" thickTop="1">
      <c r="A2" s="987" t="s">
        <v>341</v>
      </c>
      <c r="B2" s="340" t="s">
        <v>39</v>
      </c>
      <c r="C2" s="619" t="s">
        <v>39</v>
      </c>
      <c r="D2" s="621" t="s">
        <v>39</v>
      </c>
      <c r="E2" s="623" t="s">
        <v>39</v>
      </c>
      <c r="F2" s="621" t="s">
        <v>39</v>
      </c>
      <c r="G2" s="619" t="s">
        <v>39</v>
      </c>
      <c r="H2" s="341" t="s">
        <v>39</v>
      </c>
      <c r="I2" s="584" t="s">
        <v>39</v>
      </c>
      <c r="J2" s="608" t="s">
        <v>39</v>
      </c>
      <c r="K2" s="585" t="s">
        <v>39</v>
      </c>
    </row>
    <row r="3" spans="1:11" ht="14.25" thickBot="1" thickTop="1">
      <c r="A3" s="678" t="s">
        <v>124</v>
      </c>
      <c r="B3" s="625">
        <v>204007866</v>
      </c>
      <c r="C3" s="593">
        <v>21488047</v>
      </c>
      <c r="D3" s="586">
        <v>37345546</v>
      </c>
      <c r="E3" s="593">
        <v>20957592</v>
      </c>
      <c r="F3" s="586">
        <v>4381836</v>
      </c>
      <c r="G3" s="593">
        <v>39864249</v>
      </c>
      <c r="H3" s="586">
        <v>12615286</v>
      </c>
      <c r="I3" s="600"/>
      <c r="J3" s="609">
        <v>136652556</v>
      </c>
      <c r="K3" s="615">
        <v>340660422</v>
      </c>
    </row>
    <row r="4" spans="1:11" ht="12" thickBot="1">
      <c r="A4" s="164"/>
      <c r="B4" s="684"/>
      <c r="C4" s="679"/>
      <c r="D4" s="587"/>
      <c r="E4" s="594"/>
      <c r="F4" s="587"/>
      <c r="G4" s="594"/>
      <c r="H4" s="587"/>
      <c r="I4" s="601"/>
      <c r="J4" s="610"/>
      <c r="K4" s="587"/>
    </row>
    <row r="5" spans="1:11" ht="12" thickBot="1">
      <c r="A5" s="161" t="s">
        <v>126</v>
      </c>
      <c r="B5" s="685">
        <v>17000655.5</v>
      </c>
      <c r="C5" s="680">
        <v>1790670.5833333333</v>
      </c>
      <c r="D5" s="588">
        <v>3112128.8333333335</v>
      </c>
      <c r="E5" s="595">
        <v>1746466</v>
      </c>
      <c r="F5" s="588">
        <v>365153</v>
      </c>
      <c r="G5" s="595">
        <v>3322020.75</v>
      </c>
      <c r="H5" s="588">
        <v>1051273.8333333333</v>
      </c>
      <c r="I5" s="602"/>
      <c r="J5" s="611">
        <v>11387713</v>
      </c>
      <c r="K5" s="588">
        <v>28388368.5</v>
      </c>
    </row>
    <row r="6" spans="1:11" ht="12" thickBot="1">
      <c r="A6" s="164" t="s">
        <v>123</v>
      </c>
      <c r="B6" s="689">
        <v>558925.6602739725</v>
      </c>
      <c r="C6" s="680">
        <v>58871.36164383562</v>
      </c>
      <c r="D6" s="588">
        <v>102316.56438356165</v>
      </c>
      <c r="E6" s="595">
        <v>57418.0602739726</v>
      </c>
      <c r="F6" s="588">
        <v>12005.030136986301</v>
      </c>
      <c r="G6" s="595">
        <v>109217.1205479452</v>
      </c>
      <c r="H6" s="588">
        <v>34562.427397260275</v>
      </c>
      <c r="I6" s="602"/>
      <c r="J6" s="611">
        <v>374390.56438356166</v>
      </c>
      <c r="K6" s="588">
        <v>933316.2246575343</v>
      </c>
    </row>
    <row r="7" spans="1:11" ht="12" thickBot="1">
      <c r="A7" s="161" t="s">
        <v>339</v>
      </c>
      <c r="B7" s="686">
        <v>21491872</v>
      </c>
      <c r="C7" s="681">
        <v>1558416</v>
      </c>
      <c r="D7" s="589">
        <v>4561302</v>
      </c>
      <c r="E7" s="596">
        <v>3771044</v>
      </c>
      <c r="F7" s="589">
        <v>1024128</v>
      </c>
      <c r="G7" s="596">
        <v>5691231</v>
      </c>
      <c r="H7" s="589">
        <v>1637801</v>
      </c>
      <c r="I7" s="603"/>
      <c r="J7" s="612">
        <v>18243922</v>
      </c>
      <c r="K7" s="616">
        <v>39735794</v>
      </c>
    </row>
    <row r="8" spans="1:11" ht="12" thickBot="1">
      <c r="A8" s="177" t="s">
        <v>75</v>
      </c>
      <c r="B8" s="687">
        <v>38.45211184160909</v>
      </c>
      <c r="C8" s="682">
        <v>26.471546716181326</v>
      </c>
      <c r="D8" s="590">
        <v>44.580288905134765</v>
      </c>
      <c r="E8" s="597">
        <v>65.67696613236865</v>
      </c>
      <c r="F8" s="590">
        <v>85.30824065528697</v>
      </c>
      <c r="G8" s="597">
        <v>52.10933021715773</v>
      </c>
      <c r="H8" s="590">
        <v>47.38674691957043</v>
      </c>
      <c r="I8" s="604"/>
      <c r="J8" s="613">
        <v>48.72965222838568</v>
      </c>
      <c r="K8" s="590">
        <v>42.574845427743874</v>
      </c>
    </row>
    <row r="9" spans="1:11" ht="12" thickBot="1">
      <c r="A9" s="177"/>
      <c r="B9" s="620"/>
      <c r="C9" s="683"/>
      <c r="D9" s="591"/>
      <c r="E9" s="598"/>
      <c r="F9" s="591"/>
      <c r="G9" s="598"/>
      <c r="H9" s="591"/>
      <c r="I9" s="605"/>
      <c r="J9" s="614"/>
      <c r="K9" s="587"/>
    </row>
    <row r="10" spans="1:11" ht="12" thickBot="1">
      <c r="A10" s="177" t="s">
        <v>338</v>
      </c>
      <c r="B10" s="686">
        <v>0</v>
      </c>
      <c r="C10" s="680">
        <v>0</v>
      </c>
      <c r="D10" s="588">
        <v>0</v>
      </c>
      <c r="E10" s="595">
        <v>0</v>
      </c>
      <c r="F10" s="588">
        <v>0</v>
      </c>
      <c r="G10" s="595">
        <v>0</v>
      </c>
      <c r="H10" s="588">
        <v>0</v>
      </c>
      <c r="I10" s="606"/>
      <c r="J10" s="588">
        <v>0</v>
      </c>
      <c r="K10" s="588">
        <v>0</v>
      </c>
    </row>
    <row r="11" spans="1:11" ht="12" thickBot="1">
      <c r="A11" s="177" t="s">
        <v>76</v>
      </c>
      <c r="B11" s="688">
        <v>0</v>
      </c>
      <c r="C11" s="682">
        <v>0</v>
      </c>
      <c r="D11" s="590">
        <v>0</v>
      </c>
      <c r="E11" s="597">
        <v>0</v>
      </c>
      <c r="F11" s="590">
        <v>0</v>
      </c>
      <c r="G11" s="597">
        <v>0</v>
      </c>
      <c r="H11" s="590">
        <v>0</v>
      </c>
      <c r="I11" s="604"/>
      <c r="J11" s="613">
        <v>0</v>
      </c>
      <c r="K11" s="590">
        <v>0</v>
      </c>
    </row>
    <row r="12" spans="1:11" ht="12" thickBot="1">
      <c r="A12" s="177" t="s">
        <v>340</v>
      </c>
      <c r="B12" s="184">
        <v>35188525</v>
      </c>
      <c r="C12" s="618">
        <v>4520088</v>
      </c>
      <c r="D12" s="185">
        <v>5425023</v>
      </c>
      <c r="E12" s="184">
        <v>2990992</v>
      </c>
      <c r="F12" s="185">
        <v>590004</v>
      </c>
      <c r="G12" s="184">
        <v>5977212</v>
      </c>
      <c r="H12" s="618">
        <v>2180149</v>
      </c>
      <c r="I12" s="624"/>
      <c r="J12" s="186">
        <v>21683468</v>
      </c>
      <c r="K12" s="163">
        <v>56871993</v>
      </c>
    </row>
    <row r="13" spans="1:11" ht="12" thickBot="1">
      <c r="A13" s="161" t="s">
        <v>77</v>
      </c>
      <c r="B13" s="186">
        <v>62.95743334230064</v>
      </c>
      <c r="C13" s="163">
        <v>76.77906326247331</v>
      </c>
      <c r="D13" s="186">
        <v>53.02194256311047</v>
      </c>
      <c r="E13" s="186">
        <v>52.09148455605014</v>
      </c>
      <c r="F13" s="186">
        <v>49.146398906759636</v>
      </c>
      <c r="G13" s="186">
        <v>54.7277933167636</v>
      </c>
      <c r="H13" s="163">
        <v>63.07858458381364</v>
      </c>
      <c r="I13" s="214"/>
      <c r="J13" s="186">
        <v>57.91670534139149</v>
      </c>
      <c r="K13" s="163">
        <v>60.93539520420133</v>
      </c>
    </row>
    <row r="14" s="105" customFormat="1" ht="12"/>
    <row r="15" s="107" customFormat="1" ht="13.5" thickBot="1"/>
    <row r="16" spans="1:12" ht="12.75" thickBot="1">
      <c r="A16" s="159" t="s">
        <v>115</v>
      </c>
      <c r="B16" s="617" t="s">
        <v>85</v>
      </c>
      <c r="C16" s="152" t="s">
        <v>84</v>
      </c>
      <c r="D16" s="599" t="s">
        <v>98</v>
      </c>
      <c r="E16" s="622" t="s">
        <v>36</v>
      </c>
      <c r="F16" s="599" t="s">
        <v>83</v>
      </c>
      <c r="G16" s="154" t="s">
        <v>82</v>
      </c>
      <c r="H16" s="153" t="s">
        <v>37</v>
      </c>
      <c r="I16" s="599" t="s">
        <v>93</v>
      </c>
      <c r="J16" s="154" t="s">
        <v>90</v>
      </c>
      <c r="K16" s="153" t="s">
        <v>38</v>
      </c>
      <c r="L16" s="90"/>
    </row>
    <row r="17" spans="1:12" ht="16.5" thickBot="1" thickTop="1">
      <c r="A17" s="988" t="s">
        <v>342</v>
      </c>
      <c r="B17" s="340" t="s">
        <v>39</v>
      </c>
      <c r="C17" s="619" t="s">
        <v>39</v>
      </c>
      <c r="D17" s="621" t="s">
        <v>39</v>
      </c>
      <c r="E17" s="623" t="s">
        <v>39</v>
      </c>
      <c r="F17" s="621" t="s">
        <v>39</v>
      </c>
      <c r="G17" s="619" t="s">
        <v>39</v>
      </c>
      <c r="H17" s="341" t="s">
        <v>39</v>
      </c>
      <c r="I17" s="621" t="s">
        <v>39</v>
      </c>
      <c r="J17" s="619" t="s">
        <v>39</v>
      </c>
      <c r="K17" s="341" t="s">
        <v>39</v>
      </c>
      <c r="L17" s="90"/>
    </row>
    <row r="18" spans="1:11" ht="14.25" thickBot="1" thickTop="1">
      <c r="A18" s="678" t="s">
        <v>124</v>
      </c>
      <c r="B18" s="773">
        <v>183650799</v>
      </c>
      <c r="C18" s="774">
        <v>19424058</v>
      </c>
      <c r="D18" s="773">
        <v>32855685</v>
      </c>
      <c r="E18" s="774">
        <v>19196107</v>
      </c>
      <c r="F18" s="773">
        <v>4037364</v>
      </c>
      <c r="G18" s="774">
        <v>36809903</v>
      </c>
      <c r="H18" s="773">
        <v>11220232</v>
      </c>
      <c r="I18" s="600"/>
      <c r="J18" s="609">
        <v>123543349</v>
      </c>
      <c r="K18" s="615">
        <v>307194148</v>
      </c>
    </row>
    <row r="19" spans="1:11" ht="12" thickBot="1">
      <c r="A19" s="164"/>
      <c r="B19" s="775"/>
      <c r="C19" s="679"/>
      <c r="D19" s="775"/>
      <c r="E19" s="679"/>
      <c r="F19" s="775"/>
      <c r="G19" s="679"/>
      <c r="H19" s="775"/>
      <c r="I19" s="776"/>
      <c r="J19" s="777"/>
      <c r="K19" s="775"/>
    </row>
    <row r="20" spans="1:11" ht="12" thickBot="1">
      <c r="A20" s="161" t="s">
        <v>126</v>
      </c>
      <c r="B20" s="689">
        <v>15304233.25</v>
      </c>
      <c r="C20" s="680">
        <v>1618671.5</v>
      </c>
      <c r="D20" s="689">
        <v>2737973.75</v>
      </c>
      <c r="E20" s="680">
        <v>1599675.5833333333</v>
      </c>
      <c r="F20" s="689">
        <v>336447</v>
      </c>
      <c r="G20" s="680">
        <v>3067491.9166666665</v>
      </c>
      <c r="H20" s="689">
        <v>935019.3333333334</v>
      </c>
      <c r="I20" s="778"/>
      <c r="J20" s="779">
        <v>10295279.083333334</v>
      </c>
      <c r="K20" s="689">
        <v>25599512.333333332</v>
      </c>
    </row>
    <row r="21" spans="1:11" ht="12" thickBot="1">
      <c r="A21" s="164" t="s">
        <v>123</v>
      </c>
      <c r="B21" s="689">
        <v>503152.8739726027</v>
      </c>
      <c r="C21" s="680">
        <v>53216.59726027397</v>
      </c>
      <c r="D21" s="689">
        <v>90015.57534246576</v>
      </c>
      <c r="E21" s="680">
        <v>52592.07397260274</v>
      </c>
      <c r="F21" s="689">
        <v>11061.271232876712</v>
      </c>
      <c r="G21" s="680">
        <v>100849.04931506849</v>
      </c>
      <c r="H21" s="689">
        <v>30740.361643835615</v>
      </c>
      <c r="I21" s="778"/>
      <c r="J21" s="779">
        <v>338474.92876712326</v>
      </c>
      <c r="K21" s="689">
        <v>841627.802739726</v>
      </c>
    </row>
    <row r="22" spans="1:11" ht="12" thickBot="1">
      <c r="A22" s="161" t="s">
        <v>327</v>
      </c>
      <c r="B22" s="780">
        <v>20085406</v>
      </c>
      <c r="C22" s="781">
        <v>1339431</v>
      </c>
      <c r="D22" s="780">
        <v>4530471</v>
      </c>
      <c r="E22" s="781">
        <v>3338004</v>
      </c>
      <c r="F22" s="780">
        <v>879892</v>
      </c>
      <c r="G22" s="781">
        <v>4612496</v>
      </c>
      <c r="H22" s="780">
        <v>1744172</v>
      </c>
      <c r="I22" s="782"/>
      <c r="J22" s="783">
        <v>16444466</v>
      </c>
      <c r="K22" s="784">
        <v>36529872</v>
      </c>
    </row>
    <row r="23" spans="1:11" ht="12" thickBot="1">
      <c r="A23" s="177" t="s">
        <v>75</v>
      </c>
      <c r="B23" s="687">
        <v>39.9190922659694</v>
      </c>
      <c r="C23" s="682">
        <v>25.169422115605297</v>
      </c>
      <c r="D23" s="687">
        <v>50.329856613855405</v>
      </c>
      <c r="E23" s="682">
        <v>63.46971602106615</v>
      </c>
      <c r="F23" s="687">
        <v>79.54709558018548</v>
      </c>
      <c r="G23" s="682">
        <v>45.73663342715138</v>
      </c>
      <c r="H23" s="687">
        <v>56.73882500825295</v>
      </c>
      <c r="I23" s="785"/>
      <c r="J23" s="786">
        <v>48.584000179564505</v>
      </c>
      <c r="K23" s="687">
        <v>43.403832289148944</v>
      </c>
    </row>
    <row r="24" spans="1:11" ht="12" thickBot="1">
      <c r="A24" s="177"/>
      <c r="B24" s="787"/>
      <c r="C24" s="683"/>
      <c r="D24" s="787"/>
      <c r="E24" s="683"/>
      <c r="F24" s="787"/>
      <c r="G24" s="683"/>
      <c r="H24" s="787"/>
      <c r="I24" s="788"/>
      <c r="J24" s="789"/>
      <c r="K24" s="775"/>
    </row>
    <row r="25" spans="1:11" ht="12" thickBot="1">
      <c r="A25" s="177" t="s">
        <v>326</v>
      </c>
      <c r="B25" s="689">
        <v>0</v>
      </c>
      <c r="C25" s="680">
        <v>0</v>
      </c>
      <c r="D25" s="689">
        <v>0</v>
      </c>
      <c r="E25" s="680">
        <v>0</v>
      </c>
      <c r="F25" s="689">
        <v>0</v>
      </c>
      <c r="G25" s="680">
        <v>0</v>
      </c>
      <c r="H25" s="689">
        <v>0</v>
      </c>
      <c r="I25" s="790"/>
      <c r="J25" s="689">
        <v>0</v>
      </c>
      <c r="K25" s="689">
        <v>0</v>
      </c>
    </row>
    <row r="26" spans="1:11" ht="12" thickBot="1">
      <c r="A26" s="177" t="s">
        <v>76</v>
      </c>
      <c r="B26" s="791">
        <v>0</v>
      </c>
      <c r="C26" s="682">
        <v>0</v>
      </c>
      <c r="D26" s="687">
        <v>0</v>
      </c>
      <c r="E26" s="682">
        <v>0</v>
      </c>
      <c r="F26" s="687">
        <v>0</v>
      </c>
      <c r="G26" s="682">
        <v>0</v>
      </c>
      <c r="H26" s="687">
        <v>0</v>
      </c>
      <c r="I26" s="785"/>
      <c r="J26" s="786">
        <v>0</v>
      </c>
      <c r="K26" s="687">
        <v>0</v>
      </c>
    </row>
    <row r="27" spans="1:11" ht="12" thickBot="1">
      <c r="A27" s="177" t="s">
        <v>328</v>
      </c>
      <c r="B27" s="792">
        <v>22910541</v>
      </c>
      <c r="C27" s="792">
        <v>3105402</v>
      </c>
      <c r="D27" s="792">
        <v>3900779</v>
      </c>
      <c r="E27" s="792">
        <v>2287322</v>
      </c>
      <c r="F27" s="792">
        <v>386711</v>
      </c>
      <c r="G27" s="792">
        <v>3536666</v>
      </c>
      <c r="H27" s="792">
        <v>1744346</v>
      </c>
      <c r="I27" s="624"/>
      <c r="J27" s="186">
        <v>14961226</v>
      </c>
      <c r="K27" s="163">
        <v>37871767</v>
      </c>
    </row>
    <row r="28" spans="1:11" ht="12" thickBot="1">
      <c r="A28" s="161" t="s">
        <v>77</v>
      </c>
      <c r="B28" s="178">
        <v>45.53395634831951</v>
      </c>
      <c r="C28" s="186">
        <v>58.354012843248306</v>
      </c>
      <c r="D28" s="186">
        <v>43.33448944984711</v>
      </c>
      <c r="E28" s="186">
        <v>43.49176267875565</v>
      </c>
      <c r="F28" s="186">
        <v>34.960809825420746</v>
      </c>
      <c r="G28" s="186">
        <v>35.06890767954482</v>
      </c>
      <c r="H28" s="163">
        <v>56.74448531902014</v>
      </c>
      <c r="I28" s="214"/>
      <c r="J28" s="186">
        <v>44.20187354642621</v>
      </c>
      <c r="K28" s="163">
        <v>44.99823660377801</v>
      </c>
    </row>
    <row r="29" spans="1:96" ht="12" hidden="1" thickBot="1">
      <c r="A29" s="156" t="s">
        <v>99</v>
      </c>
      <c r="B29" s="174">
        <v>139371048</v>
      </c>
      <c r="C29" s="188">
        <v>10948781</v>
      </c>
      <c r="D29" s="188">
        <v>13111817</v>
      </c>
      <c r="E29" s="188">
        <v>12769791</v>
      </c>
      <c r="F29" s="188">
        <v>2671609</v>
      </c>
      <c r="G29" s="188">
        <v>20623194</v>
      </c>
      <c r="H29" s="188">
        <v>6888264</v>
      </c>
      <c r="I29" s="188">
        <v>659006</v>
      </c>
      <c r="J29" s="188">
        <f>SUM(C29:I29)</f>
        <v>67672462</v>
      </c>
      <c r="K29" s="189">
        <f>SUM(J29,B29)</f>
        <v>207043510</v>
      </c>
      <c r="L29" s="91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</row>
    <row r="30" spans="1:97" s="17" customFormat="1" ht="11.25" hidden="1">
      <c r="A30" s="155"/>
      <c r="B30" s="165"/>
      <c r="C30" s="166"/>
      <c r="D30" s="166"/>
      <c r="E30" s="166"/>
      <c r="F30" s="166"/>
      <c r="G30" s="166"/>
      <c r="H30" s="166"/>
      <c r="I30" s="166"/>
      <c r="J30" s="166"/>
      <c r="K30" s="167"/>
      <c r="L30" s="91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106"/>
    </row>
    <row r="31" spans="1:13" ht="12" hidden="1" thickBot="1">
      <c r="A31" s="156" t="s">
        <v>73</v>
      </c>
      <c r="B31" s="168">
        <f>B29/12</f>
        <v>11614254</v>
      </c>
      <c r="C31" s="169">
        <f aca="true" t="shared" si="0" ref="C31:K31">C29/12</f>
        <v>912398.4166666666</v>
      </c>
      <c r="D31" s="169">
        <f t="shared" si="0"/>
        <v>1092651.4166666667</v>
      </c>
      <c r="E31" s="169">
        <f t="shared" si="0"/>
        <v>1064149.25</v>
      </c>
      <c r="F31" s="169">
        <f t="shared" si="0"/>
        <v>222634.08333333334</v>
      </c>
      <c r="G31" s="169">
        <f t="shared" si="0"/>
        <v>1718599.5</v>
      </c>
      <c r="H31" s="169">
        <f t="shared" si="0"/>
        <v>574022</v>
      </c>
      <c r="I31" s="169">
        <f t="shared" si="0"/>
        <v>54917.166666666664</v>
      </c>
      <c r="J31" s="169">
        <f t="shared" si="0"/>
        <v>5639371.833333333</v>
      </c>
      <c r="K31" s="170">
        <f t="shared" si="0"/>
        <v>17253625.833333332</v>
      </c>
      <c r="L31" s="91"/>
      <c r="M31" s="35"/>
    </row>
    <row r="32" spans="1:12" ht="12" hidden="1" thickBot="1">
      <c r="A32" s="155" t="s">
        <v>74</v>
      </c>
      <c r="B32" s="171">
        <f>B29/365</f>
        <v>381838.4876712329</v>
      </c>
      <c r="C32" s="172">
        <f aca="true" t="shared" si="1" ref="C32:K32">C29/365</f>
        <v>29996.660273972604</v>
      </c>
      <c r="D32" s="172">
        <f t="shared" si="1"/>
        <v>35922.786301369866</v>
      </c>
      <c r="E32" s="172">
        <f t="shared" si="1"/>
        <v>34985.728767123284</v>
      </c>
      <c r="F32" s="172">
        <f t="shared" si="1"/>
        <v>7319.4767123287675</v>
      </c>
      <c r="G32" s="172">
        <f t="shared" si="1"/>
        <v>56501.901369863015</v>
      </c>
      <c r="H32" s="172">
        <f t="shared" si="1"/>
        <v>18871.956164383562</v>
      </c>
      <c r="I32" s="172">
        <f t="shared" si="1"/>
        <v>1805.495890410959</v>
      </c>
      <c r="J32" s="172">
        <f t="shared" si="1"/>
        <v>185404.00547945205</v>
      </c>
      <c r="K32" s="173">
        <f t="shared" si="1"/>
        <v>567242.493150685</v>
      </c>
      <c r="L32" s="90"/>
    </row>
    <row r="33" spans="1:12" ht="12" hidden="1" thickBot="1">
      <c r="A33" s="156" t="s">
        <v>110</v>
      </c>
      <c r="B33" s="174">
        <v>2298959</v>
      </c>
      <c r="C33" s="175">
        <v>398305</v>
      </c>
      <c r="D33" s="175">
        <v>3393155</v>
      </c>
      <c r="E33" s="175">
        <v>691217</v>
      </c>
      <c r="F33" s="175">
        <v>549153</v>
      </c>
      <c r="G33" s="175">
        <v>3840336</v>
      </c>
      <c r="H33" s="175">
        <v>2398243</v>
      </c>
      <c r="I33" s="175">
        <v>1569</v>
      </c>
      <c r="J33" s="175">
        <f>SUM(C33:I33)</f>
        <v>11271978</v>
      </c>
      <c r="K33" s="176">
        <f>SUM(J33,B33)</f>
        <v>13570937</v>
      </c>
      <c r="L33" s="90"/>
    </row>
    <row r="34" spans="1:12" ht="12" hidden="1" thickBot="1">
      <c r="A34" s="157" t="s">
        <v>75</v>
      </c>
      <c r="B34" s="178">
        <f>B33/B32</f>
        <v>6.020762899049163</v>
      </c>
      <c r="C34" s="162">
        <f aca="true" t="shared" si="2" ref="C34:K34">C33/C32</f>
        <v>13.278311530753971</v>
      </c>
      <c r="D34" s="162">
        <f t="shared" si="2"/>
        <v>94.4568990705102</v>
      </c>
      <c r="E34" s="162">
        <f t="shared" si="2"/>
        <v>19.757113096056155</v>
      </c>
      <c r="F34" s="162">
        <f t="shared" si="2"/>
        <v>75.02626507097408</v>
      </c>
      <c r="G34" s="162">
        <f t="shared" si="2"/>
        <v>67.96826136630436</v>
      </c>
      <c r="H34" s="162">
        <f t="shared" si="2"/>
        <v>127.07972502215362</v>
      </c>
      <c r="I34" s="162">
        <f t="shared" si="2"/>
        <v>0.8690133322003137</v>
      </c>
      <c r="J34" s="162">
        <f t="shared" si="2"/>
        <v>60.796841852746546</v>
      </c>
      <c r="K34" s="163">
        <f t="shared" si="2"/>
        <v>23.924401228514718</v>
      </c>
      <c r="L34" s="90"/>
    </row>
    <row r="35" spans="1:12" ht="11.25" hidden="1">
      <c r="A35" s="157"/>
      <c r="B35" s="190"/>
      <c r="C35" s="180"/>
      <c r="D35" s="180"/>
      <c r="E35" s="180"/>
      <c r="F35" s="180"/>
      <c r="G35" s="180"/>
      <c r="H35" s="180"/>
      <c r="I35" s="180"/>
      <c r="J35" s="180"/>
      <c r="K35" s="167"/>
      <c r="L35" s="90"/>
    </row>
    <row r="36" spans="1:12" ht="11.25" hidden="1">
      <c r="A36" s="157" t="s">
        <v>111</v>
      </c>
      <c r="B36" s="181">
        <v>0</v>
      </c>
      <c r="C36" s="169">
        <v>0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f>SUM(C36:I36)</f>
        <v>0</v>
      </c>
      <c r="K36" s="170">
        <v>0</v>
      </c>
      <c r="L36" s="90"/>
    </row>
    <row r="37" spans="1:12" ht="12" hidden="1" thickBot="1">
      <c r="A37" s="157" t="s">
        <v>76</v>
      </c>
      <c r="B37" s="182">
        <v>0</v>
      </c>
      <c r="C37" s="183">
        <v>0</v>
      </c>
      <c r="D37" s="183">
        <v>0</v>
      </c>
      <c r="E37" s="183">
        <v>0</v>
      </c>
      <c r="F37" s="183">
        <v>0</v>
      </c>
      <c r="G37" s="183">
        <v>0</v>
      </c>
      <c r="H37" s="183">
        <v>0</v>
      </c>
      <c r="I37" s="183">
        <v>0</v>
      </c>
      <c r="J37" s="183">
        <v>0</v>
      </c>
      <c r="K37" s="167">
        <v>0</v>
      </c>
      <c r="L37" s="90"/>
    </row>
    <row r="38" spans="1:12" ht="12" hidden="1" thickBot="1">
      <c r="A38" s="157" t="s">
        <v>112</v>
      </c>
      <c r="B38" s="184">
        <v>17518582</v>
      </c>
      <c r="C38" s="185">
        <v>1599951</v>
      </c>
      <c r="D38" s="184">
        <v>1187665</v>
      </c>
      <c r="E38" s="185">
        <v>1604692</v>
      </c>
      <c r="F38" s="184">
        <v>314011</v>
      </c>
      <c r="G38" s="185">
        <v>2041022</v>
      </c>
      <c r="H38" s="184">
        <v>539197</v>
      </c>
      <c r="I38" s="186">
        <v>114325</v>
      </c>
      <c r="J38" s="186">
        <f>SUM(C38:I38)</f>
        <v>7400863</v>
      </c>
      <c r="K38" s="187">
        <f>SUM(J38,B38)</f>
        <v>24919445</v>
      </c>
      <c r="L38" s="90"/>
    </row>
    <row r="39" spans="1:12" ht="11.25" hidden="1">
      <c r="A39" s="157" t="s">
        <v>77</v>
      </c>
      <c r="B39" s="191">
        <f aca="true" t="shared" si="3" ref="B39:K39">B38/B32</f>
        <v>45.87956050958302</v>
      </c>
      <c r="C39" s="191">
        <f t="shared" si="3"/>
        <v>53.33763776990333</v>
      </c>
      <c r="D39" s="191">
        <f t="shared" si="3"/>
        <v>33.06160580185034</v>
      </c>
      <c r="E39" s="191">
        <f t="shared" si="3"/>
        <v>45.867045122351655</v>
      </c>
      <c r="F39" s="191">
        <f t="shared" si="3"/>
        <v>42.900744457740636</v>
      </c>
      <c r="G39" s="191">
        <f t="shared" si="3"/>
        <v>36.123067551999945</v>
      </c>
      <c r="H39" s="191">
        <f t="shared" si="3"/>
        <v>28.571335970862904</v>
      </c>
      <c r="I39" s="191">
        <f t="shared" si="3"/>
        <v>63.32055398585142</v>
      </c>
      <c r="J39" s="191">
        <f t="shared" si="3"/>
        <v>39.917492509730174</v>
      </c>
      <c r="K39" s="192">
        <f t="shared" si="3"/>
        <v>43.930850211146435</v>
      </c>
      <c r="L39" s="90"/>
    </row>
    <row r="40" spans="1:12" ht="16.5" hidden="1" thickBot="1" thickTop="1">
      <c r="A40" s="193" t="s">
        <v>114</v>
      </c>
      <c r="B40" s="194"/>
      <c r="C40" s="195"/>
      <c r="D40" s="160"/>
      <c r="E40" s="160"/>
      <c r="F40" s="160"/>
      <c r="G40" s="160"/>
      <c r="H40" s="160"/>
      <c r="I40" s="160"/>
      <c r="J40" s="160"/>
      <c r="K40" s="196"/>
      <c r="L40" s="90"/>
    </row>
    <row r="41" spans="1:12" ht="12" hidden="1" thickBot="1">
      <c r="A41" s="197" t="s">
        <v>40</v>
      </c>
      <c r="B41" s="198">
        <v>138152464</v>
      </c>
      <c r="C41" s="199">
        <v>10807349</v>
      </c>
      <c r="D41" s="200">
        <v>12527343</v>
      </c>
      <c r="E41" s="200">
        <v>12247666</v>
      </c>
      <c r="F41" s="200">
        <v>2609205</v>
      </c>
      <c r="G41" s="200">
        <v>19375625</v>
      </c>
      <c r="H41" s="200">
        <v>6478968</v>
      </c>
      <c r="I41" s="200">
        <v>85353</v>
      </c>
      <c r="J41" s="199">
        <f>SUM(C41:I41)</f>
        <v>64131509</v>
      </c>
      <c r="K41" s="201">
        <f>SUM(B41:I41)</f>
        <v>202283973</v>
      </c>
      <c r="L41" s="92"/>
    </row>
    <row r="42" spans="1:12" ht="11.25" hidden="1">
      <c r="A42" s="155"/>
      <c r="B42" s="202"/>
      <c r="C42" s="166"/>
      <c r="D42" s="166"/>
      <c r="E42" s="166"/>
      <c r="F42" s="166"/>
      <c r="G42" s="166"/>
      <c r="H42" s="166"/>
      <c r="I42" s="166"/>
      <c r="J42" s="166"/>
      <c r="K42" s="203"/>
      <c r="L42" s="90"/>
    </row>
    <row r="43" spans="1:12" ht="12.75" hidden="1" thickBot="1">
      <c r="A43" s="156" t="s">
        <v>73</v>
      </c>
      <c r="B43" s="168">
        <f>B41/12</f>
        <v>11512705.333333334</v>
      </c>
      <c r="C43" s="169">
        <f aca="true" t="shared" si="4" ref="C43:K43">C41/12</f>
        <v>900612.4166666666</v>
      </c>
      <c r="D43" s="169">
        <f t="shared" si="4"/>
        <v>1043945.25</v>
      </c>
      <c r="E43" s="169">
        <f t="shared" si="4"/>
        <v>1020638.8333333334</v>
      </c>
      <c r="F43" s="169">
        <f t="shared" si="4"/>
        <v>217433.75</v>
      </c>
      <c r="G43" s="169">
        <f t="shared" si="4"/>
        <v>1614635.4166666667</v>
      </c>
      <c r="H43" s="169">
        <f>H41/12</f>
        <v>539914</v>
      </c>
      <c r="I43" s="169">
        <f t="shared" si="4"/>
        <v>7112.75</v>
      </c>
      <c r="J43" s="169">
        <f t="shared" si="4"/>
        <v>5344292.416666667</v>
      </c>
      <c r="K43" s="204">
        <f t="shared" si="4"/>
        <v>16856997.75</v>
      </c>
      <c r="L43" s="89"/>
    </row>
    <row r="44" spans="1:12" ht="11.25" hidden="1">
      <c r="A44" s="155" t="s">
        <v>74</v>
      </c>
      <c r="B44" s="205">
        <f>B41/365</f>
        <v>378499.901369863</v>
      </c>
      <c r="C44" s="172">
        <f aca="true" t="shared" si="5" ref="C44:K44">C41/365</f>
        <v>29609.175342465755</v>
      </c>
      <c r="D44" s="172">
        <f t="shared" si="5"/>
        <v>34321.48767123288</v>
      </c>
      <c r="E44" s="172">
        <f t="shared" si="5"/>
        <v>33555.24931506849</v>
      </c>
      <c r="F44" s="172">
        <f t="shared" si="5"/>
        <v>7148.506849315068</v>
      </c>
      <c r="G44" s="172">
        <f t="shared" si="5"/>
        <v>53083.90410958904</v>
      </c>
      <c r="H44" s="172">
        <f t="shared" si="5"/>
        <v>17750.59726027397</v>
      </c>
      <c r="I44" s="172">
        <f t="shared" si="5"/>
        <v>233.84383561643835</v>
      </c>
      <c r="J44" s="172">
        <f t="shared" si="5"/>
        <v>175702.76438356165</v>
      </c>
      <c r="K44" s="206">
        <f t="shared" si="5"/>
        <v>554202.6657534246</v>
      </c>
      <c r="L44" s="90"/>
    </row>
    <row r="45" spans="1:12" ht="12" hidden="1" thickBot="1">
      <c r="A45" s="156" t="s">
        <v>94</v>
      </c>
      <c r="B45" s="174">
        <v>6446292</v>
      </c>
      <c r="C45" s="175">
        <v>426154</v>
      </c>
      <c r="D45" s="207">
        <v>3734915</v>
      </c>
      <c r="E45" s="175">
        <v>1257547</v>
      </c>
      <c r="F45" s="175">
        <v>611318</v>
      </c>
      <c r="G45" s="175">
        <v>4111271</v>
      </c>
      <c r="H45" s="175">
        <v>2430293</v>
      </c>
      <c r="I45" s="175">
        <v>127617</v>
      </c>
      <c r="J45" s="175">
        <f>SUM(C45:I45)</f>
        <v>12699115</v>
      </c>
      <c r="K45" s="208">
        <f>SUM(B45:I45)</f>
        <v>19145407</v>
      </c>
      <c r="L45" s="90"/>
    </row>
    <row r="46" spans="1:12" ht="12" hidden="1" thickBot="1">
      <c r="A46" s="157" t="s">
        <v>75</v>
      </c>
      <c r="B46" s="178">
        <f>B45/B44</f>
        <v>17.031158995470395</v>
      </c>
      <c r="C46" s="162">
        <f aca="true" t="shared" si="6" ref="C46:K46">C45/C44</f>
        <v>14.392633198021088</v>
      </c>
      <c r="D46" s="162">
        <f t="shared" si="6"/>
        <v>108.82147754715425</v>
      </c>
      <c r="E46" s="162">
        <f t="shared" si="6"/>
        <v>37.47690825337661</v>
      </c>
      <c r="F46" s="162">
        <f t="shared" si="6"/>
        <v>85.51687966257921</v>
      </c>
      <c r="G46" s="162">
        <f t="shared" si="6"/>
        <v>77.44854243411503</v>
      </c>
      <c r="H46" s="162">
        <f t="shared" si="6"/>
        <v>136.9133085701303</v>
      </c>
      <c r="I46" s="162">
        <f t="shared" si="6"/>
        <v>545.7360022494815</v>
      </c>
      <c r="J46" s="209">
        <f t="shared" si="6"/>
        <v>72.27612521950793</v>
      </c>
      <c r="K46" s="210">
        <f t="shared" si="6"/>
        <v>34.54585873197181</v>
      </c>
      <c r="L46" s="90"/>
    </row>
    <row r="47" spans="1:12" ht="11.25" hidden="1">
      <c r="A47" s="157"/>
      <c r="B47" s="179"/>
      <c r="C47" s="180"/>
      <c r="D47" s="180"/>
      <c r="E47" s="180"/>
      <c r="F47" s="180"/>
      <c r="G47" s="180"/>
      <c r="H47" s="180"/>
      <c r="I47" s="180"/>
      <c r="J47" s="180"/>
      <c r="K47" s="203"/>
      <c r="L47" s="90"/>
    </row>
    <row r="48" spans="1:12" ht="11.25" hidden="1">
      <c r="A48" s="157" t="s">
        <v>95</v>
      </c>
      <c r="B48" s="181">
        <v>0</v>
      </c>
      <c r="C48" s="169">
        <v>0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/>
      <c r="J48" s="169">
        <v>0</v>
      </c>
      <c r="K48" s="211">
        <f>SUM(B48:J48)</f>
        <v>0</v>
      </c>
      <c r="L48" s="90"/>
    </row>
    <row r="49" spans="1:12" ht="12" hidden="1" thickBot="1">
      <c r="A49" s="157" t="s">
        <v>76</v>
      </c>
      <c r="B49" s="182"/>
      <c r="C49" s="212"/>
      <c r="D49" s="172"/>
      <c r="E49" s="172"/>
      <c r="F49" s="172"/>
      <c r="G49" s="172"/>
      <c r="H49" s="172"/>
      <c r="I49" s="172"/>
      <c r="J49" s="172"/>
      <c r="K49" s="213">
        <f>K48/K44</f>
        <v>0</v>
      </c>
      <c r="L49" s="90"/>
    </row>
    <row r="50" spans="1:12" ht="12" hidden="1" thickBot="1">
      <c r="A50" s="157" t="s">
        <v>96</v>
      </c>
      <c r="B50" s="178">
        <v>16063010</v>
      </c>
      <c r="C50" s="186">
        <v>1252883</v>
      </c>
      <c r="D50" s="214">
        <v>1260452</v>
      </c>
      <c r="E50" s="186">
        <v>959370</v>
      </c>
      <c r="F50" s="214">
        <v>251027</v>
      </c>
      <c r="G50" s="186">
        <v>1682824</v>
      </c>
      <c r="H50" s="186">
        <v>349234</v>
      </c>
      <c r="I50" s="186">
        <v>112227</v>
      </c>
      <c r="J50" s="163">
        <f>SUM(C50:I50)</f>
        <v>5868017</v>
      </c>
      <c r="K50" s="215">
        <f>SUM(J50,B50)</f>
        <v>21931027</v>
      </c>
      <c r="L50" s="90"/>
    </row>
    <row r="51" spans="1:12" ht="12" hidden="1" thickBot="1">
      <c r="A51" s="158" t="s">
        <v>77</v>
      </c>
      <c r="B51" s="178">
        <f>B50/B44</f>
        <v>42.438610794520464</v>
      </c>
      <c r="C51" s="186">
        <f>C50/C44</f>
        <v>42.31401197462949</v>
      </c>
      <c r="D51" s="214">
        <f>D50/D44</f>
        <v>36.72486496138886</v>
      </c>
      <c r="E51" s="186">
        <f aca="true" t="shared" si="7" ref="E51:K51">E50/E44</f>
        <v>28.59075761863526</v>
      </c>
      <c r="F51" s="214">
        <f t="shared" si="7"/>
        <v>35.11600468341889</v>
      </c>
      <c r="G51" s="186">
        <f t="shared" si="7"/>
        <v>31.701210154511145</v>
      </c>
      <c r="H51" s="186">
        <f t="shared" si="7"/>
        <v>19.674492913068875</v>
      </c>
      <c r="I51" s="216">
        <f t="shared" si="7"/>
        <v>479.9228498119574</v>
      </c>
      <c r="J51" s="186">
        <f t="shared" si="7"/>
        <v>33.39740851879846</v>
      </c>
      <c r="K51" s="210">
        <f t="shared" si="7"/>
        <v>39.57221492283029</v>
      </c>
      <c r="L51" s="90"/>
    </row>
    <row r="52" spans="1:12" ht="11.25">
      <c r="A52" s="149"/>
      <c r="L52" s="90"/>
    </row>
    <row r="53" spans="1:12" ht="11.25">
      <c r="A53" s="150"/>
      <c r="B53" s="342"/>
      <c r="C53" s="342"/>
      <c r="D53" s="342"/>
      <c r="E53" s="342"/>
      <c r="F53" s="342"/>
      <c r="G53" s="217"/>
      <c r="H53" s="217"/>
      <c r="I53" s="218"/>
      <c r="J53" s="218"/>
      <c r="L53" s="90"/>
    </row>
    <row r="54" spans="1:10" s="38" customFormat="1" ht="11.25">
      <c r="A54" s="150"/>
      <c r="B54" s="342"/>
      <c r="C54" s="342"/>
      <c r="D54" s="342"/>
      <c r="E54" s="342"/>
      <c r="F54" s="342"/>
      <c r="G54" s="217"/>
      <c r="H54" s="217"/>
      <c r="I54" s="217"/>
      <c r="J54" s="217"/>
    </row>
    <row r="55" spans="2:6" s="38" customFormat="1" ht="11.25">
      <c r="B55" s="342"/>
      <c r="C55" s="342"/>
      <c r="D55" s="342"/>
      <c r="E55" s="342"/>
      <c r="F55" s="342"/>
    </row>
    <row r="56" spans="1:12" s="38" customFormat="1" ht="12">
      <c r="A56" s="336"/>
      <c r="B56" s="335"/>
      <c r="C56" s="335"/>
      <c r="D56" s="335"/>
      <c r="E56" s="335"/>
      <c r="F56" s="335"/>
      <c r="G56" s="335"/>
      <c r="H56" s="335"/>
      <c r="I56" s="337"/>
      <c r="J56" s="220"/>
      <c r="K56" s="219"/>
      <c r="L56" s="93"/>
    </row>
    <row r="57" spans="1:12" s="38" customFormat="1" ht="11.25" customHeight="1">
      <c r="A57" s="338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93"/>
    </row>
    <row r="58" spans="1:12" ht="11.25">
      <c r="A58" s="221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90"/>
    </row>
    <row r="59" ht="11.25">
      <c r="A59" s="44"/>
    </row>
    <row r="60" spans="1:2" ht="11.25">
      <c r="A60" s="43"/>
      <c r="B60" s="43"/>
    </row>
  </sheetData>
  <printOptions/>
  <pageMargins left="0.3937007874015748" right="0.1968503937007874" top="1.3779527559055118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&amp;C&amp;"Arial CE,Tučné"&amp;11Finanční zůstatky na bankovních účtech základního fondu zdravotního pojištění podle jednotlivých zdravotních pojišťoven 
k 31. 12. 2019 a 31. 12. 2020
&amp;R&amp;"Arial CE,Tučné"&amp;10Příloha
Tabulka č. 1 b</oddHeader>
    <oddFooter xml:space="preserve">&amp;L&amp;"Arial CE,Tučné"&amp;10Ministerstvo financí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workbookViewId="0" topLeftCell="A1"/>
  </sheetViews>
  <sheetFormatPr defaultColWidth="9.140625" defaultRowHeight="12"/>
  <cols>
    <col min="1" max="1" width="9.140625" style="19" customWidth="1"/>
    <col min="2" max="2" width="52.7109375" style="19" customWidth="1"/>
    <col min="3" max="7" width="29.140625" style="19" customWidth="1"/>
    <col min="8" max="39" width="9.140625" style="19" customWidth="1"/>
    <col min="40" max="40" width="13.140625" style="19" customWidth="1"/>
    <col min="41" max="45" width="9.140625" style="19" customWidth="1"/>
    <col min="46" max="46" width="12.140625" style="19" customWidth="1"/>
    <col min="47" max="16384" width="9.140625" style="19" customWidth="1"/>
  </cols>
  <sheetData>
    <row r="1" spans="1:7" ht="15.75" thickTop="1">
      <c r="A1" s="690"/>
      <c r="B1" s="700"/>
      <c r="C1" s="793" t="s">
        <v>42</v>
      </c>
      <c r="D1" s="793" t="s">
        <v>42</v>
      </c>
      <c r="E1" s="793" t="s">
        <v>42</v>
      </c>
      <c r="F1" s="793" t="s">
        <v>198</v>
      </c>
      <c r="G1" s="793" t="s">
        <v>198</v>
      </c>
    </row>
    <row r="2" spans="1:7" ht="13.5" thickBot="1">
      <c r="A2" s="691"/>
      <c r="B2" s="693"/>
      <c r="C2" s="794" t="s">
        <v>31</v>
      </c>
      <c r="D2" s="795" t="s">
        <v>31</v>
      </c>
      <c r="E2" s="795" t="s">
        <v>31</v>
      </c>
      <c r="F2" s="801" t="s">
        <v>31</v>
      </c>
      <c r="G2" s="801" t="s">
        <v>31</v>
      </c>
    </row>
    <row r="3" spans="1:7" ht="13.5" thickTop="1">
      <c r="A3" s="693" t="s">
        <v>6</v>
      </c>
      <c r="B3" s="692" t="s">
        <v>188</v>
      </c>
      <c r="C3" s="796">
        <v>2018</v>
      </c>
      <c r="D3" s="796">
        <v>2019</v>
      </c>
      <c r="E3" s="796">
        <v>2020</v>
      </c>
      <c r="F3" s="796" t="s">
        <v>319</v>
      </c>
      <c r="G3" s="796" t="s">
        <v>334</v>
      </c>
    </row>
    <row r="4" spans="1:7" ht="12">
      <c r="A4" s="694"/>
      <c r="B4" s="695"/>
      <c r="C4" s="796" t="s">
        <v>61</v>
      </c>
      <c r="D4" s="796" t="s">
        <v>61</v>
      </c>
      <c r="E4" s="796" t="s">
        <v>61</v>
      </c>
      <c r="F4" s="796" t="s">
        <v>199</v>
      </c>
      <c r="G4" s="796" t="s">
        <v>199</v>
      </c>
    </row>
    <row r="5" spans="1:7" ht="13.5" thickBot="1">
      <c r="A5" s="696"/>
      <c r="B5" s="697"/>
      <c r="C5" s="794"/>
      <c r="D5" s="794"/>
      <c r="E5" s="794"/>
      <c r="F5" s="794"/>
      <c r="G5" s="794"/>
    </row>
    <row r="6" spans="1:7" ht="14.25" thickBot="1" thickTop="1">
      <c r="A6" s="698"/>
      <c r="B6" s="699"/>
      <c r="C6" s="797" t="s">
        <v>169</v>
      </c>
      <c r="D6" s="797" t="s">
        <v>196</v>
      </c>
      <c r="E6" s="797" t="s">
        <v>197</v>
      </c>
      <c r="F6" s="797" t="s">
        <v>200</v>
      </c>
      <c r="G6" s="797" t="s">
        <v>201</v>
      </c>
    </row>
    <row r="7" spans="1:7" ht="20.1" customHeight="1" thickTop="1">
      <c r="A7" s="626">
        <v>111</v>
      </c>
      <c r="B7" s="368" t="s">
        <v>19</v>
      </c>
      <c r="C7" s="798">
        <v>54251081</v>
      </c>
      <c r="D7" s="798">
        <v>55889999</v>
      </c>
      <c r="E7" s="366">
        <v>70734917</v>
      </c>
      <c r="F7" s="802">
        <v>1638918</v>
      </c>
      <c r="G7" s="802">
        <v>14844918</v>
      </c>
    </row>
    <row r="8" spans="1:7" ht="20.1" customHeight="1">
      <c r="A8" s="627">
        <v>201</v>
      </c>
      <c r="B8" s="368" t="s">
        <v>20</v>
      </c>
      <c r="C8" s="799">
        <v>2099564</v>
      </c>
      <c r="D8" s="799">
        <v>2137692</v>
      </c>
      <c r="E8" s="49">
        <v>4092799</v>
      </c>
      <c r="F8" s="803">
        <v>38128</v>
      </c>
      <c r="G8" s="803">
        <v>1955107</v>
      </c>
    </row>
    <row r="9" spans="1:7" ht="20.1" customHeight="1">
      <c r="A9" s="628">
        <v>205</v>
      </c>
      <c r="B9" s="369" t="s">
        <v>97</v>
      </c>
      <c r="C9" s="799">
        <v>7214071</v>
      </c>
      <c r="D9" s="799">
        <v>7937252</v>
      </c>
      <c r="E9" s="49">
        <v>10818183</v>
      </c>
      <c r="F9" s="803">
        <v>723181</v>
      </c>
      <c r="G9" s="803">
        <v>2880931</v>
      </c>
    </row>
    <row r="10" spans="1:7" ht="20.1" customHeight="1">
      <c r="A10" s="628">
        <v>207</v>
      </c>
      <c r="B10" s="369" t="s">
        <v>66</v>
      </c>
      <c r="C10" s="799">
        <v>-1288882</v>
      </c>
      <c r="D10" s="799">
        <v>-1272320</v>
      </c>
      <c r="E10" s="49">
        <v>640793</v>
      </c>
      <c r="F10" s="803">
        <v>16562</v>
      </c>
      <c r="G10" s="803">
        <v>1913113</v>
      </c>
    </row>
    <row r="11" spans="1:7" ht="20.1" customHeight="1">
      <c r="A11" s="628">
        <v>209</v>
      </c>
      <c r="B11" s="369" t="s">
        <v>91</v>
      </c>
      <c r="C11" s="799">
        <v>-50635</v>
      </c>
      <c r="D11" s="799">
        <v>-80154</v>
      </c>
      <c r="E11" s="49">
        <v>36053</v>
      </c>
      <c r="F11" s="803">
        <v>-29519</v>
      </c>
      <c r="G11" s="803">
        <v>116207</v>
      </c>
    </row>
    <row r="12" spans="1:7" ht="20.1" customHeight="1">
      <c r="A12" s="628">
        <v>211</v>
      </c>
      <c r="B12" s="369" t="s">
        <v>17</v>
      </c>
      <c r="C12" s="799">
        <v>2925169</v>
      </c>
      <c r="D12" s="799">
        <v>3592045</v>
      </c>
      <c r="E12" s="49">
        <v>6385426</v>
      </c>
      <c r="F12" s="803">
        <v>666876</v>
      </c>
      <c r="G12" s="803">
        <v>2793381</v>
      </c>
    </row>
    <row r="13" spans="1:7" ht="20.1" customHeight="1" thickBot="1">
      <c r="A13" s="628">
        <v>213</v>
      </c>
      <c r="B13" s="370" t="s">
        <v>325</v>
      </c>
      <c r="C13" s="799">
        <v>3209075</v>
      </c>
      <c r="D13" s="799">
        <v>3644607</v>
      </c>
      <c r="E13" s="49">
        <v>4553962</v>
      </c>
      <c r="F13" s="803">
        <v>435532</v>
      </c>
      <c r="G13" s="803">
        <v>909355</v>
      </c>
    </row>
    <row r="14" spans="1:7" ht="20.1" customHeight="1" thickBot="1" thickTop="1">
      <c r="A14" s="629" t="s">
        <v>62</v>
      </c>
      <c r="B14" s="371"/>
      <c r="C14" s="367">
        <v>14108362</v>
      </c>
      <c r="D14" s="367">
        <v>15959122</v>
      </c>
      <c r="E14" s="367">
        <v>26527216</v>
      </c>
      <c r="F14" s="800">
        <v>1850760</v>
      </c>
      <c r="G14" s="800">
        <v>10568094</v>
      </c>
    </row>
    <row r="15" spans="1:7" ht="20.1" customHeight="1" thickBot="1" thickTop="1">
      <c r="A15" s="630" t="s">
        <v>63</v>
      </c>
      <c r="B15" s="372"/>
      <c r="C15" s="631">
        <v>68359443</v>
      </c>
      <c r="D15" s="631">
        <v>71849121</v>
      </c>
      <c r="E15" s="631">
        <v>97262133</v>
      </c>
      <c r="F15" s="800">
        <v>3489678</v>
      </c>
      <c r="G15" s="800">
        <v>25413012</v>
      </c>
    </row>
    <row r="16" spans="1:7" ht="12">
      <c r="A16" s="148" t="s">
        <v>120</v>
      </c>
      <c r="B16" s="9"/>
      <c r="C16" s="9"/>
      <c r="D16" s="9"/>
      <c r="E16" s="9"/>
      <c r="F16" s="9"/>
      <c r="G16" s="9"/>
    </row>
    <row r="17" spans="1:8" ht="12">
      <c r="A17" s="94" t="s">
        <v>320</v>
      </c>
      <c r="B17" s="373"/>
      <c r="C17" s="373"/>
      <c r="D17" s="373"/>
      <c r="E17" s="9"/>
      <c r="F17" s="9"/>
      <c r="G17" s="9"/>
      <c r="H17" s="9"/>
    </row>
    <row r="18" spans="1:8" ht="12">
      <c r="A18" s="94" t="s">
        <v>329</v>
      </c>
      <c r="B18" s="9"/>
      <c r="C18" s="9"/>
      <c r="D18" s="9"/>
      <c r="E18" s="9"/>
      <c r="F18" s="9"/>
      <c r="G18" s="9"/>
      <c r="H18" s="9"/>
    </row>
    <row r="19" spans="1:8" ht="12">
      <c r="A19" s="373" t="s">
        <v>343</v>
      </c>
      <c r="B19" s="9"/>
      <c r="C19" s="9"/>
      <c r="D19" s="9"/>
      <c r="E19" s="9"/>
      <c r="F19" s="9"/>
      <c r="G19" s="9"/>
      <c r="H19" s="9"/>
    </row>
    <row r="20" spans="1:8" ht="12">
      <c r="A20" s="9"/>
      <c r="B20" s="9"/>
      <c r="C20" s="9"/>
      <c r="D20" s="9"/>
      <c r="E20" s="9"/>
      <c r="F20" s="9"/>
      <c r="G20" s="9"/>
      <c r="H20" s="9"/>
    </row>
    <row r="21" spans="1:8" s="36" customFormat="1" ht="12">
      <c r="A21" s="222"/>
      <c r="B21" s="222"/>
      <c r="C21" s="222"/>
      <c r="D21" s="222"/>
      <c r="E21" s="222"/>
      <c r="F21" s="222"/>
      <c r="G21" s="222"/>
      <c r="H21" s="151"/>
    </row>
    <row r="22" spans="1:7" s="346" customFormat="1" ht="12">
      <c r="A22" s="345"/>
      <c r="B22" s="345"/>
      <c r="C22" s="345"/>
      <c r="D22" s="345"/>
      <c r="E22" s="345"/>
      <c r="F22" s="345"/>
      <c r="G22" s="345"/>
    </row>
    <row r="23" spans="1:7" s="346" customFormat="1" ht="12">
      <c r="A23" s="345"/>
      <c r="B23" s="345"/>
      <c r="C23" s="345"/>
      <c r="D23" s="345"/>
      <c r="E23" s="345"/>
      <c r="F23" s="345"/>
      <c r="G23" s="345"/>
    </row>
    <row r="24" spans="1:7" s="346" customFormat="1" ht="12">
      <c r="A24" s="345"/>
      <c r="B24" s="345"/>
      <c r="C24" s="345"/>
      <c r="D24" s="345"/>
      <c r="E24" s="345"/>
      <c r="F24" s="345"/>
      <c r="G24" s="345"/>
    </row>
    <row r="25" spans="1:7" ht="12">
      <c r="A25" s="343"/>
      <c r="B25" s="344"/>
      <c r="C25" s="344"/>
      <c r="D25" s="344"/>
      <c r="E25" s="343"/>
      <c r="F25" s="343"/>
      <c r="G25" s="343"/>
    </row>
    <row r="26" spans="1:7" ht="12">
      <c r="A26" s="343"/>
      <c r="B26" s="344"/>
      <c r="C26" s="344"/>
      <c r="D26" s="344"/>
      <c r="E26" s="343"/>
      <c r="F26" s="343"/>
      <c r="G26" s="343"/>
    </row>
    <row r="27" spans="1:7" ht="12">
      <c r="A27" s="343"/>
      <c r="B27" s="343"/>
      <c r="C27" s="343"/>
      <c r="D27" s="343"/>
      <c r="E27" s="343"/>
      <c r="F27" s="343"/>
      <c r="G27" s="343"/>
    </row>
  </sheetData>
  <printOptions/>
  <pageMargins left="1.4566929133858268" right="0.7874015748031497" top="1.2598425196850394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&amp;C&amp;"Arial CE,Tučné"&amp;12
Výstupy z přerozdělování platby státu podle skutečnosti 2018 až 2020
&amp;R&amp;"Arial CE,Tučné"&amp;10Příloha
Tabulka č. 1 c
</oddHeader>
    <oddFooter>&amp;L&amp;"Arial CE,Tučné"&amp;10
Ministerstvo financí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2"/>
  <sheetViews>
    <sheetView workbookViewId="0" topLeftCell="A1"/>
  </sheetViews>
  <sheetFormatPr defaultColWidth="8.7109375" defaultRowHeight="12"/>
  <cols>
    <col min="1" max="1" width="71.00390625" style="16" customWidth="1"/>
    <col min="2" max="2" width="12.7109375" style="16" customWidth="1"/>
    <col min="3" max="8" width="10.7109375" style="16" customWidth="1"/>
    <col min="9" max="9" width="0.13671875" style="16" customWidth="1"/>
    <col min="10" max="10" width="12.7109375" style="16" customWidth="1"/>
    <col min="11" max="11" width="13.140625" style="16" customWidth="1"/>
    <col min="12" max="256" width="9.140625" style="16" customWidth="1"/>
    <col min="257" max="257" width="71.00390625" style="16" customWidth="1"/>
    <col min="258" max="258" width="12.7109375" style="16" customWidth="1"/>
    <col min="259" max="264" width="10.7109375" style="16" customWidth="1"/>
    <col min="265" max="265" width="0.13671875" style="16" customWidth="1"/>
    <col min="266" max="266" width="12.7109375" style="16" customWidth="1"/>
    <col min="267" max="267" width="13.140625" style="16" customWidth="1"/>
    <col min="268" max="512" width="9.140625" style="16" customWidth="1"/>
    <col min="513" max="513" width="71.00390625" style="16" customWidth="1"/>
    <col min="514" max="514" width="12.7109375" style="16" customWidth="1"/>
    <col min="515" max="520" width="10.7109375" style="16" customWidth="1"/>
    <col min="521" max="521" width="0.13671875" style="16" customWidth="1"/>
    <col min="522" max="522" width="12.7109375" style="16" customWidth="1"/>
    <col min="523" max="523" width="13.140625" style="16" customWidth="1"/>
    <col min="524" max="768" width="9.140625" style="16" customWidth="1"/>
    <col min="769" max="769" width="71.00390625" style="16" customWidth="1"/>
    <col min="770" max="770" width="12.7109375" style="16" customWidth="1"/>
    <col min="771" max="776" width="10.7109375" style="16" customWidth="1"/>
    <col min="777" max="777" width="0.13671875" style="16" customWidth="1"/>
    <col min="778" max="778" width="12.7109375" style="16" customWidth="1"/>
    <col min="779" max="779" width="13.140625" style="16" customWidth="1"/>
    <col min="780" max="1024" width="9.140625" style="16" customWidth="1"/>
    <col min="1025" max="1025" width="71.00390625" style="16" customWidth="1"/>
    <col min="1026" max="1026" width="12.7109375" style="16" customWidth="1"/>
    <col min="1027" max="1032" width="10.7109375" style="16" customWidth="1"/>
    <col min="1033" max="1033" width="0.13671875" style="16" customWidth="1"/>
    <col min="1034" max="1034" width="12.7109375" style="16" customWidth="1"/>
    <col min="1035" max="1035" width="13.140625" style="16" customWidth="1"/>
    <col min="1036" max="1280" width="9.140625" style="16" customWidth="1"/>
    <col min="1281" max="1281" width="71.00390625" style="16" customWidth="1"/>
    <col min="1282" max="1282" width="12.7109375" style="16" customWidth="1"/>
    <col min="1283" max="1288" width="10.7109375" style="16" customWidth="1"/>
    <col min="1289" max="1289" width="0.13671875" style="16" customWidth="1"/>
    <col min="1290" max="1290" width="12.7109375" style="16" customWidth="1"/>
    <col min="1291" max="1291" width="13.140625" style="16" customWidth="1"/>
    <col min="1292" max="1536" width="9.140625" style="16" customWidth="1"/>
    <col min="1537" max="1537" width="71.00390625" style="16" customWidth="1"/>
    <col min="1538" max="1538" width="12.7109375" style="16" customWidth="1"/>
    <col min="1539" max="1544" width="10.7109375" style="16" customWidth="1"/>
    <col min="1545" max="1545" width="0.13671875" style="16" customWidth="1"/>
    <col min="1546" max="1546" width="12.7109375" style="16" customWidth="1"/>
    <col min="1547" max="1547" width="13.140625" style="16" customWidth="1"/>
    <col min="1548" max="1792" width="9.140625" style="16" customWidth="1"/>
    <col min="1793" max="1793" width="71.00390625" style="16" customWidth="1"/>
    <col min="1794" max="1794" width="12.7109375" style="16" customWidth="1"/>
    <col min="1795" max="1800" width="10.7109375" style="16" customWidth="1"/>
    <col min="1801" max="1801" width="0.13671875" style="16" customWidth="1"/>
    <col min="1802" max="1802" width="12.7109375" style="16" customWidth="1"/>
    <col min="1803" max="1803" width="13.140625" style="16" customWidth="1"/>
    <col min="1804" max="2048" width="9.140625" style="16" customWidth="1"/>
    <col min="2049" max="2049" width="71.00390625" style="16" customWidth="1"/>
    <col min="2050" max="2050" width="12.7109375" style="16" customWidth="1"/>
    <col min="2051" max="2056" width="10.7109375" style="16" customWidth="1"/>
    <col min="2057" max="2057" width="0.13671875" style="16" customWidth="1"/>
    <col min="2058" max="2058" width="12.7109375" style="16" customWidth="1"/>
    <col min="2059" max="2059" width="13.140625" style="16" customWidth="1"/>
    <col min="2060" max="2304" width="9.140625" style="16" customWidth="1"/>
    <col min="2305" max="2305" width="71.00390625" style="16" customWidth="1"/>
    <col min="2306" max="2306" width="12.7109375" style="16" customWidth="1"/>
    <col min="2307" max="2312" width="10.7109375" style="16" customWidth="1"/>
    <col min="2313" max="2313" width="0.13671875" style="16" customWidth="1"/>
    <col min="2314" max="2314" width="12.7109375" style="16" customWidth="1"/>
    <col min="2315" max="2315" width="13.140625" style="16" customWidth="1"/>
    <col min="2316" max="2560" width="9.140625" style="16" customWidth="1"/>
    <col min="2561" max="2561" width="71.00390625" style="16" customWidth="1"/>
    <col min="2562" max="2562" width="12.7109375" style="16" customWidth="1"/>
    <col min="2563" max="2568" width="10.7109375" style="16" customWidth="1"/>
    <col min="2569" max="2569" width="0.13671875" style="16" customWidth="1"/>
    <col min="2570" max="2570" width="12.7109375" style="16" customWidth="1"/>
    <col min="2571" max="2571" width="13.140625" style="16" customWidth="1"/>
    <col min="2572" max="2816" width="9.140625" style="16" customWidth="1"/>
    <col min="2817" max="2817" width="71.00390625" style="16" customWidth="1"/>
    <col min="2818" max="2818" width="12.7109375" style="16" customWidth="1"/>
    <col min="2819" max="2824" width="10.7109375" style="16" customWidth="1"/>
    <col min="2825" max="2825" width="0.13671875" style="16" customWidth="1"/>
    <col min="2826" max="2826" width="12.7109375" style="16" customWidth="1"/>
    <col min="2827" max="2827" width="13.140625" style="16" customWidth="1"/>
    <col min="2828" max="3072" width="9.140625" style="16" customWidth="1"/>
    <col min="3073" max="3073" width="71.00390625" style="16" customWidth="1"/>
    <col min="3074" max="3074" width="12.7109375" style="16" customWidth="1"/>
    <col min="3075" max="3080" width="10.7109375" style="16" customWidth="1"/>
    <col min="3081" max="3081" width="0.13671875" style="16" customWidth="1"/>
    <col min="3082" max="3082" width="12.7109375" style="16" customWidth="1"/>
    <col min="3083" max="3083" width="13.140625" style="16" customWidth="1"/>
    <col min="3084" max="3328" width="9.140625" style="16" customWidth="1"/>
    <col min="3329" max="3329" width="71.00390625" style="16" customWidth="1"/>
    <col min="3330" max="3330" width="12.7109375" style="16" customWidth="1"/>
    <col min="3331" max="3336" width="10.7109375" style="16" customWidth="1"/>
    <col min="3337" max="3337" width="0.13671875" style="16" customWidth="1"/>
    <col min="3338" max="3338" width="12.7109375" style="16" customWidth="1"/>
    <col min="3339" max="3339" width="13.140625" style="16" customWidth="1"/>
    <col min="3340" max="3584" width="9.140625" style="16" customWidth="1"/>
    <col min="3585" max="3585" width="71.00390625" style="16" customWidth="1"/>
    <col min="3586" max="3586" width="12.7109375" style="16" customWidth="1"/>
    <col min="3587" max="3592" width="10.7109375" style="16" customWidth="1"/>
    <col min="3593" max="3593" width="0.13671875" style="16" customWidth="1"/>
    <col min="3594" max="3594" width="12.7109375" style="16" customWidth="1"/>
    <col min="3595" max="3595" width="13.140625" style="16" customWidth="1"/>
    <col min="3596" max="3840" width="9.140625" style="16" customWidth="1"/>
    <col min="3841" max="3841" width="71.00390625" style="16" customWidth="1"/>
    <col min="3842" max="3842" width="12.7109375" style="16" customWidth="1"/>
    <col min="3843" max="3848" width="10.7109375" style="16" customWidth="1"/>
    <col min="3849" max="3849" width="0.13671875" style="16" customWidth="1"/>
    <col min="3850" max="3850" width="12.7109375" style="16" customWidth="1"/>
    <col min="3851" max="3851" width="13.140625" style="16" customWidth="1"/>
    <col min="3852" max="4096" width="9.140625" style="16" customWidth="1"/>
    <col min="4097" max="4097" width="71.00390625" style="16" customWidth="1"/>
    <col min="4098" max="4098" width="12.7109375" style="16" customWidth="1"/>
    <col min="4099" max="4104" width="10.7109375" style="16" customWidth="1"/>
    <col min="4105" max="4105" width="0.13671875" style="16" customWidth="1"/>
    <col min="4106" max="4106" width="12.7109375" style="16" customWidth="1"/>
    <col min="4107" max="4107" width="13.140625" style="16" customWidth="1"/>
    <col min="4108" max="4352" width="9.140625" style="16" customWidth="1"/>
    <col min="4353" max="4353" width="71.00390625" style="16" customWidth="1"/>
    <col min="4354" max="4354" width="12.7109375" style="16" customWidth="1"/>
    <col min="4355" max="4360" width="10.7109375" style="16" customWidth="1"/>
    <col min="4361" max="4361" width="0.13671875" style="16" customWidth="1"/>
    <col min="4362" max="4362" width="12.7109375" style="16" customWidth="1"/>
    <col min="4363" max="4363" width="13.140625" style="16" customWidth="1"/>
    <col min="4364" max="4608" width="9.140625" style="16" customWidth="1"/>
    <col min="4609" max="4609" width="71.00390625" style="16" customWidth="1"/>
    <col min="4610" max="4610" width="12.7109375" style="16" customWidth="1"/>
    <col min="4611" max="4616" width="10.7109375" style="16" customWidth="1"/>
    <col min="4617" max="4617" width="0.13671875" style="16" customWidth="1"/>
    <col min="4618" max="4618" width="12.7109375" style="16" customWidth="1"/>
    <col min="4619" max="4619" width="13.140625" style="16" customWidth="1"/>
    <col min="4620" max="4864" width="9.140625" style="16" customWidth="1"/>
    <col min="4865" max="4865" width="71.00390625" style="16" customWidth="1"/>
    <col min="4866" max="4866" width="12.7109375" style="16" customWidth="1"/>
    <col min="4867" max="4872" width="10.7109375" style="16" customWidth="1"/>
    <col min="4873" max="4873" width="0.13671875" style="16" customWidth="1"/>
    <col min="4874" max="4874" width="12.7109375" style="16" customWidth="1"/>
    <col min="4875" max="4875" width="13.140625" style="16" customWidth="1"/>
    <col min="4876" max="5120" width="9.140625" style="16" customWidth="1"/>
    <col min="5121" max="5121" width="71.00390625" style="16" customWidth="1"/>
    <col min="5122" max="5122" width="12.7109375" style="16" customWidth="1"/>
    <col min="5123" max="5128" width="10.7109375" style="16" customWidth="1"/>
    <col min="5129" max="5129" width="0.13671875" style="16" customWidth="1"/>
    <col min="5130" max="5130" width="12.7109375" style="16" customWidth="1"/>
    <col min="5131" max="5131" width="13.140625" style="16" customWidth="1"/>
    <col min="5132" max="5376" width="9.140625" style="16" customWidth="1"/>
    <col min="5377" max="5377" width="71.00390625" style="16" customWidth="1"/>
    <col min="5378" max="5378" width="12.7109375" style="16" customWidth="1"/>
    <col min="5379" max="5384" width="10.7109375" style="16" customWidth="1"/>
    <col min="5385" max="5385" width="0.13671875" style="16" customWidth="1"/>
    <col min="5386" max="5386" width="12.7109375" style="16" customWidth="1"/>
    <col min="5387" max="5387" width="13.140625" style="16" customWidth="1"/>
    <col min="5388" max="5632" width="9.140625" style="16" customWidth="1"/>
    <col min="5633" max="5633" width="71.00390625" style="16" customWidth="1"/>
    <col min="5634" max="5634" width="12.7109375" style="16" customWidth="1"/>
    <col min="5635" max="5640" width="10.7109375" style="16" customWidth="1"/>
    <col min="5641" max="5641" width="0.13671875" style="16" customWidth="1"/>
    <col min="5642" max="5642" width="12.7109375" style="16" customWidth="1"/>
    <col min="5643" max="5643" width="13.140625" style="16" customWidth="1"/>
    <col min="5644" max="5888" width="9.140625" style="16" customWidth="1"/>
    <col min="5889" max="5889" width="71.00390625" style="16" customWidth="1"/>
    <col min="5890" max="5890" width="12.7109375" style="16" customWidth="1"/>
    <col min="5891" max="5896" width="10.7109375" style="16" customWidth="1"/>
    <col min="5897" max="5897" width="0.13671875" style="16" customWidth="1"/>
    <col min="5898" max="5898" width="12.7109375" style="16" customWidth="1"/>
    <col min="5899" max="5899" width="13.140625" style="16" customWidth="1"/>
    <col min="5900" max="6144" width="9.140625" style="16" customWidth="1"/>
    <col min="6145" max="6145" width="71.00390625" style="16" customWidth="1"/>
    <col min="6146" max="6146" width="12.7109375" style="16" customWidth="1"/>
    <col min="6147" max="6152" width="10.7109375" style="16" customWidth="1"/>
    <col min="6153" max="6153" width="0.13671875" style="16" customWidth="1"/>
    <col min="6154" max="6154" width="12.7109375" style="16" customWidth="1"/>
    <col min="6155" max="6155" width="13.140625" style="16" customWidth="1"/>
    <col min="6156" max="6400" width="9.140625" style="16" customWidth="1"/>
    <col min="6401" max="6401" width="71.00390625" style="16" customWidth="1"/>
    <col min="6402" max="6402" width="12.7109375" style="16" customWidth="1"/>
    <col min="6403" max="6408" width="10.7109375" style="16" customWidth="1"/>
    <col min="6409" max="6409" width="0.13671875" style="16" customWidth="1"/>
    <col min="6410" max="6410" width="12.7109375" style="16" customWidth="1"/>
    <col min="6411" max="6411" width="13.140625" style="16" customWidth="1"/>
    <col min="6412" max="6656" width="9.140625" style="16" customWidth="1"/>
    <col min="6657" max="6657" width="71.00390625" style="16" customWidth="1"/>
    <col min="6658" max="6658" width="12.7109375" style="16" customWidth="1"/>
    <col min="6659" max="6664" width="10.7109375" style="16" customWidth="1"/>
    <col min="6665" max="6665" width="0.13671875" style="16" customWidth="1"/>
    <col min="6666" max="6666" width="12.7109375" style="16" customWidth="1"/>
    <col min="6667" max="6667" width="13.140625" style="16" customWidth="1"/>
    <col min="6668" max="6912" width="9.140625" style="16" customWidth="1"/>
    <col min="6913" max="6913" width="71.00390625" style="16" customWidth="1"/>
    <col min="6914" max="6914" width="12.7109375" style="16" customWidth="1"/>
    <col min="6915" max="6920" width="10.7109375" style="16" customWidth="1"/>
    <col min="6921" max="6921" width="0.13671875" style="16" customWidth="1"/>
    <col min="6922" max="6922" width="12.7109375" style="16" customWidth="1"/>
    <col min="6923" max="6923" width="13.140625" style="16" customWidth="1"/>
    <col min="6924" max="7168" width="9.140625" style="16" customWidth="1"/>
    <col min="7169" max="7169" width="71.00390625" style="16" customWidth="1"/>
    <col min="7170" max="7170" width="12.7109375" style="16" customWidth="1"/>
    <col min="7171" max="7176" width="10.7109375" style="16" customWidth="1"/>
    <col min="7177" max="7177" width="0.13671875" style="16" customWidth="1"/>
    <col min="7178" max="7178" width="12.7109375" style="16" customWidth="1"/>
    <col min="7179" max="7179" width="13.140625" style="16" customWidth="1"/>
    <col min="7180" max="7424" width="9.140625" style="16" customWidth="1"/>
    <col min="7425" max="7425" width="71.00390625" style="16" customWidth="1"/>
    <col min="7426" max="7426" width="12.7109375" style="16" customWidth="1"/>
    <col min="7427" max="7432" width="10.7109375" style="16" customWidth="1"/>
    <col min="7433" max="7433" width="0.13671875" style="16" customWidth="1"/>
    <col min="7434" max="7434" width="12.7109375" style="16" customWidth="1"/>
    <col min="7435" max="7435" width="13.140625" style="16" customWidth="1"/>
    <col min="7436" max="7680" width="9.140625" style="16" customWidth="1"/>
    <col min="7681" max="7681" width="71.00390625" style="16" customWidth="1"/>
    <col min="7682" max="7682" width="12.7109375" style="16" customWidth="1"/>
    <col min="7683" max="7688" width="10.7109375" style="16" customWidth="1"/>
    <col min="7689" max="7689" width="0.13671875" style="16" customWidth="1"/>
    <col min="7690" max="7690" width="12.7109375" style="16" customWidth="1"/>
    <col min="7691" max="7691" width="13.140625" style="16" customWidth="1"/>
    <col min="7692" max="7936" width="9.140625" style="16" customWidth="1"/>
    <col min="7937" max="7937" width="71.00390625" style="16" customWidth="1"/>
    <col min="7938" max="7938" width="12.7109375" style="16" customWidth="1"/>
    <col min="7939" max="7944" width="10.7109375" style="16" customWidth="1"/>
    <col min="7945" max="7945" width="0.13671875" style="16" customWidth="1"/>
    <col min="7946" max="7946" width="12.7109375" style="16" customWidth="1"/>
    <col min="7947" max="7947" width="13.140625" style="16" customWidth="1"/>
    <col min="7948" max="8192" width="9.140625" style="16" customWidth="1"/>
    <col min="8193" max="8193" width="71.00390625" style="16" customWidth="1"/>
    <col min="8194" max="8194" width="12.7109375" style="16" customWidth="1"/>
    <col min="8195" max="8200" width="10.7109375" style="16" customWidth="1"/>
    <col min="8201" max="8201" width="0.13671875" style="16" customWidth="1"/>
    <col min="8202" max="8202" width="12.7109375" style="16" customWidth="1"/>
    <col min="8203" max="8203" width="13.140625" style="16" customWidth="1"/>
    <col min="8204" max="8448" width="9.140625" style="16" customWidth="1"/>
    <col min="8449" max="8449" width="71.00390625" style="16" customWidth="1"/>
    <col min="8450" max="8450" width="12.7109375" style="16" customWidth="1"/>
    <col min="8451" max="8456" width="10.7109375" style="16" customWidth="1"/>
    <col min="8457" max="8457" width="0.13671875" style="16" customWidth="1"/>
    <col min="8458" max="8458" width="12.7109375" style="16" customWidth="1"/>
    <col min="8459" max="8459" width="13.140625" style="16" customWidth="1"/>
    <col min="8460" max="8704" width="9.140625" style="16" customWidth="1"/>
    <col min="8705" max="8705" width="71.00390625" style="16" customWidth="1"/>
    <col min="8706" max="8706" width="12.7109375" style="16" customWidth="1"/>
    <col min="8707" max="8712" width="10.7109375" style="16" customWidth="1"/>
    <col min="8713" max="8713" width="0.13671875" style="16" customWidth="1"/>
    <col min="8714" max="8714" width="12.7109375" style="16" customWidth="1"/>
    <col min="8715" max="8715" width="13.140625" style="16" customWidth="1"/>
    <col min="8716" max="8960" width="9.140625" style="16" customWidth="1"/>
    <col min="8961" max="8961" width="71.00390625" style="16" customWidth="1"/>
    <col min="8962" max="8962" width="12.7109375" style="16" customWidth="1"/>
    <col min="8963" max="8968" width="10.7109375" style="16" customWidth="1"/>
    <col min="8969" max="8969" width="0.13671875" style="16" customWidth="1"/>
    <col min="8970" max="8970" width="12.7109375" style="16" customWidth="1"/>
    <col min="8971" max="8971" width="13.140625" style="16" customWidth="1"/>
    <col min="8972" max="9216" width="9.140625" style="16" customWidth="1"/>
    <col min="9217" max="9217" width="71.00390625" style="16" customWidth="1"/>
    <col min="9218" max="9218" width="12.7109375" style="16" customWidth="1"/>
    <col min="9219" max="9224" width="10.7109375" style="16" customWidth="1"/>
    <col min="9225" max="9225" width="0.13671875" style="16" customWidth="1"/>
    <col min="9226" max="9226" width="12.7109375" style="16" customWidth="1"/>
    <col min="9227" max="9227" width="13.140625" style="16" customWidth="1"/>
    <col min="9228" max="9472" width="9.140625" style="16" customWidth="1"/>
    <col min="9473" max="9473" width="71.00390625" style="16" customWidth="1"/>
    <col min="9474" max="9474" width="12.7109375" style="16" customWidth="1"/>
    <col min="9475" max="9480" width="10.7109375" style="16" customWidth="1"/>
    <col min="9481" max="9481" width="0.13671875" style="16" customWidth="1"/>
    <col min="9482" max="9482" width="12.7109375" style="16" customWidth="1"/>
    <col min="9483" max="9483" width="13.140625" style="16" customWidth="1"/>
    <col min="9484" max="9728" width="9.140625" style="16" customWidth="1"/>
    <col min="9729" max="9729" width="71.00390625" style="16" customWidth="1"/>
    <col min="9730" max="9730" width="12.7109375" style="16" customWidth="1"/>
    <col min="9731" max="9736" width="10.7109375" style="16" customWidth="1"/>
    <col min="9737" max="9737" width="0.13671875" style="16" customWidth="1"/>
    <col min="9738" max="9738" width="12.7109375" style="16" customWidth="1"/>
    <col min="9739" max="9739" width="13.140625" style="16" customWidth="1"/>
    <col min="9740" max="9984" width="9.140625" style="16" customWidth="1"/>
    <col min="9985" max="9985" width="71.00390625" style="16" customWidth="1"/>
    <col min="9986" max="9986" width="12.7109375" style="16" customWidth="1"/>
    <col min="9987" max="9992" width="10.7109375" style="16" customWidth="1"/>
    <col min="9993" max="9993" width="0.13671875" style="16" customWidth="1"/>
    <col min="9994" max="9994" width="12.7109375" style="16" customWidth="1"/>
    <col min="9995" max="9995" width="13.140625" style="16" customWidth="1"/>
    <col min="9996" max="10240" width="9.140625" style="16" customWidth="1"/>
    <col min="10241" max="10241" width="71.00390625" style="16" customWidth="1"/>
    <col min="10242" max="10242" width="12.7109375" style="16" customWidth="1"/>
    <col min="10243" max="10248" width="10.7109375" style="16" customWidth="1"/>
    <col min="10249" max="10249" width="0.13671875" style="16" customWidth="1"/>
    <col min="10250" max="10250" width="12.7109375" style="16" customWidth="1"/>
    <col min="10251" max="10251" width="13.140625" style="16" customWidth="1"/>
    <col min="10252" max="10496" width="9.140625" style="16" customWidth="1"/>
    <col min="10497" max="10497" width="71.00390625" style="16" customWidth="1"/>
    <col min="10498" max="10498" width="12.7109375" style="16" customWidth="1"/>
    <col min="10499" max="10504" width="10.7109375" style="16" customWidth="1"/>
    <col min="10505" max="10505" width="0.13671875" style="16" customWidth="1"/>
    <col min="10506" max="10506" width="12.7109375" style="16" customWidth="1"/>
    <col min="10507" max="10507" width="13.140625" style="16" customWidth="1"/>
    <col min="10508" max="10752" width="9.140625" style="16" customWidth="1"/>
    <col min="10753" max="10753" width="71.00390625" style="16" customWidth="1"/>
    <col min="10754" max="10754" width="12.7109375" style="16" customWidth="1"/>
    <col min="10755" max="10760" width="10.7109375" style="16" customWidth="1"/>
    <col min="10761" max="10761" width="0.13671875" style="16" customWidth="1"/>
    <col min="10762" max="10762" width="12.7109375" style="16" customWidth="1"/>
    <col min="10763" max="10763" width="13.140625" style="16" customWidth="1"/>
    <col min="10764" max="11008" width="9.140625" style="16" customWidth="1"/>
    <col min="11009" max="11009" width="71.00390625" style="16" customWidth="1"/>
    <col min="11010" max="11010" width="12.7109375" style="16" customWidth="1"/>
    <col min="11011" max="11016" width="10.7109375" style="16" customWidth="1"/>
    <col min="11017" max="11017" width="0.13671875" style="16" customWidth="1"/>
    <col min="11018" max="11018" width="12.7109375" style="16" customWidth="1"/>
    <col min="11019" max="11019" width="13.140625" style="16" customWidth="1"/>
    <col min="11020" max="11264" width="9.140625" style="16" customWidth="1"/>
    <col min="11265" max="11265" width="71.00390625" style="16" customWidth="1"/>
    <col min="11266" max="11266" width="12.7109375" style="16" customWidth="1"/>
    <col min="11267" max="11272" width="10.7109375" style="16" customWidth="1"/>
    <col min="11273" max="11273" width="0.13671875" style="16" customWidth="1"/>
    <col min="11274" max="11274" width="12.7109375" style="16" customWidth="1"/>
    <col min="11275" max="11275" width="13.140625" style="16" customWidth="1"/>
    <col min="11276" max="11520" width="9.140625" style="16" customWidth="1"/>
    <col min="11521" max="11521" width="71.00390625" style="16" customWidth="1"/>
    <col min="11522" max="11522" width="12.7109375" style="16" customWidth="1"/>
    <col min="11523" max="11528" width="10.7109375" style="16" customWidth="1"/>
    <col min="11529" max="11529" width="0.13671875" style="16" customWidth="1"/>
    <col min="11530" max="11530" width="12.7109375" style="16" customWidth="1"/>
    <col min="11531" max="11531" width="13.140625" style="16" customWidth="1"/>
    <col min="11532" max="11776" width="9.140625" style="16" customWidth="1"/>
    <col min="11777" max="11777" width="71.00390625" style="16" customWidth="1"/>
    <col min="11778" max="11778" width="12.7109375" style="16" customWidth="1"/>
    <col min="11779" max="11784" width="10.7109375" style="16" customWidth="1"/>
    <col min="11785" max="11785" width="0.13671875" style="16" customWidth="1"/>
    <col min="11786" max="11786" width="12.7109375" style="16" customWidth="1"/>
    <col min="11787" max="11787" width="13.140625" style="16" customWidth="1"/>
    <col min="11788" max="12032" width="9.140625" style="16" customWidth="1"/>
    <col min="12033" max="12033" width="71.00390625" style="16" customWidth="1"/>
    <col min="12034" max="12034" width="12.7109375" style="16" customWidth="1"/>
    <col min="12035" max="12040" width="10.7109375" style="16" customWidth="1"/>
    <col min="12041" max="12041" width="0.13671875" style="16" customWidth="1"/>
    <col min="12042" max="12042" width="12.7109375" style="16" customWidth="1"/>
    <col min="12043" max="12043" width="13.140625" style="16" customWidth="1"/>
    <col min="12044" max="12288" width="9.140625" style="16" customWidth="1"/>
    <col min="12289" max="12289" width="71.00390625" style="16" customWidth="1"/>
    <col min="12290" max="12290" width="12.7109375" style="16" customWidth="1"/>
    <col min="12291" max="12296" width="10.7109375" style="16" customWidth="1"/>
    <col min="12297" max="12297" width="0.13671875" style="16" customWidth="1"/>
    <col min="12298" max="12298" width="12.7109375" style="16" customWidth="1"/>
    <col min="12299" max="12299" width="13.140625" style="16" customWidth="1"/>
    <col min="12300" max="12544" width="9.140625" style="16" customWidth="1"/>
    <col min="12545" max="12545" width="71.00390625" style="16" customWidth="1"/>
    <col min="12546" max="12546" width="12.7109375" style="16" customWidth="1"/>
    <col min="12547" max="12552" width="10.7109375" style="16" customWidth="1"/>
    <col min="12553" max="12553" width="0.13671875" style="16" customWidth="1"/>
    <col min="12554" max="12554" width="12.7109375" style="16" customWidth="1"/>
    <col min="12555" max="12555" width="13.140625" style="16" customWidth="1"/>
    <col min="12556" max="12800" width="9.140625" style="16" customWidth="1"/>
    <col min="12801" max="12801" width="71.00390625" style="16" customWidth="1"/>
    <col min="12802" max="12802" width="12.7109375" style="16" customWidth="1"/>
    <col min="12803" max="12808" width="10.7109375" style="16" customWidth="1"/>
    <col min="12809" max="12809" width="0.13671875" style="16" customWidth="1"/>
    <col min="12810" max="12810" width="12.7109375" style="16" customWidth="1"/>
    <col min="12811" max="12811" width="13.140625" style="16" customWidth="1"/>
    <col min="12812" max="13056" width="9.140625" style="16" customWidth="1"/>
    <col min="13057" max="13057" width="71.00390625" style="16" customWidth="1"/>
    <col min="13058" max="13058" width="12.7109375" style="16" customWidth="1"/>
    <col min="13059" max="13064" width="10.7109375" style="16" customWidth="1"/>
    <col min="13065" max="13065" width="0.13671875" style="16" customWidth="1"/>
    <col min="13066" max="13066" width="12.7109375" style="16" customWidth="1"/>
    <col min="13067" max="13067" width="13.140625" style="16" customWidth="1"/>
    <col min="13068" max="13312" width="9.140625" style="16" customWidth="1"/>
    <col min="13313" max="13313" width="71.00390625" style="16" customWidth="1"/>
    <col min="13314" max="13314" width="12.7109375" style="16" customWidth="1"/>
    <col min="13315" max="13320" width="10.7109375" style="16" customWidth="1"/>
    <col min="13321" max="13321" width="0.13671875" style="16" customWidth="1"/>
    <col min="13322" max="13322" width="12.7109375" style="16" customWidth="1"/>
    <col min="13323" max="13323" width="13.140625" style="16" customWidth="1"/>
    <col min="13324" max="13568" width="9.140625" style="16" customWidth="1"/>
    <col min="13569" max="13569" width="71.00390625" style="16" customWidth="1"/>
    <col min="13570" max="13570" width="12.7109375" style="16" customWidth="1"/>
    <col min="13571" max="13576" width="10.7109375" style="16" customWidth="1"/>
    <col min="13577" max="13577" width="0.13671875" style="16" customWidth="1"/>
    <col min="13578" max="13578" width="12.7109375" style="16" customWidth="1"/>
    <col min="13579" max="13579" width="13.140625" style="16" customWidth="1"/>
    <col min="13580" max="13824" width="9.140625" style="16" customWidth="1"/>
    <col min="13825" max="13825" width="71.00390625" style="16" customWidth="1"/>
    <col min="13826" max="13826" width="12.7109375" style="16" customWidth="1"/>
    <col min="13827" max="13832" width="10.7109375" style="16" customWidth="1"/>
    <col min="13833" max="13833" width="0.13671875" style="16" customWidth="1"/>
    <col min="13834" max="13834" width="12.7109375" style="16" customWidth="1"/>
    <col min="13835" max="13835" width="13.140625" style="16" customWidth="1"/>
    <col min="13836" max="14080" width="9.140625" style="16" customWidth="1"/>
    <col min="14081" max="14081" width="71.00390625" style="16" customWidth="1"/>
    <col min="14082" max="14082" width="12.7109375" style="16" customWidth="1"/>
    <col min="14083" max="14088" width="10.7109375" style="16" customWidth="1"/>
    <col min="14089" max="14089" width="0.13671875" style="16" customWidth="1"/>
    <col min="14090" max="14090" width="12.7109375" style="16" customWidth="1"/>
    <col min="14091" max="14091" width="13.140625" style="16" customWidth="1"/>
    <col min="14092" max="14336" width="9.140625" style="16" customWidth="1"/>
    <col min="14337" max="14337" width="71.00390625" style="16" customWidth="1"/>
    <col min="14338" max="14338" width="12.7109375" style="16" customWidth="1"/>
    <col min="14339" max="14344" width="10.7109375" style="16" customWidth="1"/>
    <col min="14345" max="14345" width="0.13671875" style="16" customWidth="1"/>
    <col min="14346" max="14346" width="12.7109375" style="16" customWidth="1"/>
    <col min="14347" max="14347" width="13.140625" style="16" customWidth="1"/>
    <col min="14348" max="14592" width="9.140625" style="16" customWidth="1"/>
    <col min="14593" max="14593" width="71.00390625" style="16" customWidth="1"/>
    <col min="14594" max="14594" width="12.7109375" style="16" customWidth="1"/>
    <col min="14595" max="14600" width="10.7109375" style="16" customWidth="1"/>
    <col min="14601" max="14601" width="0.13671875" style="16" customWidth="1"/>
    <col min="14602" max="14602" width="12.7109375" style="16" customWidth="1"/>
    <col min="14603" max="14603" width="13.140625" style="16" customWidth="1"/>
    <col min="14604" max="14848" width="9.140625" style="16" customWidth="1"/>
    <col min="14849" max="14849" width="71.00390625" style="16" customWidth="1"/>
    <col min="14850" max="14850" width="12.7109375" style="16" customWidth="1"/>
    <col min="14851" max="14856" width="10.7109375" style="16" customWidth="1"/>
    <col min="14857" max="14857" width="0.13671875" style="16" customWidth="1"/>
    <col min="14858" max="14858" width="12.7109375" style="16" customWidth="1"/>
    <col min="14859" max="14859" width="13.140625" style="16" customWidth="1"/>
    <col min="14860" max="15104" width="9.140625" style="16" customWidth="1"/>
    <col min="15105" max="15105" width="71.00390625" style="16" customWidth="1"/>
    <col min="15106" max="15106" width="12.7109375" style="16" customWidth="1"/>
    <col min="15107" max="15112" width="10.7109375" style="16" customWidth="1"/>
    <col min="15113" max="15113" width="0.13671875" style="16" customWidth="1"/>
    <col min="15114" max="15114" width="12.7109375" style="16" customWidth="1"/>
    <col min="15115" max="15115" width="13.140625" style="16" customWidth="1"/>
    <col min="15116" max="15360" width="9.140625" style="16" customWidth="1"/>
    <col min="15361" max="15361" width="71.00390625" style="16" customWidth="1"/>
    <col min="15362" max="15362" width="12.7109375" style="16" customWidth="1"/>
    <col min="15363" max="15368" width="10.7109375" style="16" customWidth="1"/>
    <col min="15369" max="15369" width="0.13671875" style="16" customWidth="1"/>
    <col min="15370" max="15370" width="12.7109375" style="16" customWidth="1"/>
    <col min="15371" max="15371" width="13.140625" style="16" customWidth="1"/>
    <col min="15372" max="15616" width="9.140625" style="16" customWidth="1"/>
    <col min="15617" max="15617" width="71.00390625" style="16" customWidth="1"/>
    <col min="15618" max="15618" width="12.7109375" style="16" customWidth="1"/>
    <col min="15619" max="15624" width="10.7109375" style="16" customWidth="1"/>
    <col min="15625" max="15625" width="0.13671875" style="16" customWidth="1"/>
    <col min="15626" max="15626" width="12.7109375" style="16" customWidth="1"/>
    <col min="15627" max="15627" width="13.140625" style="16" customWidth="1"/>
    <col min="15628" max="15872" width="9.140625" style="16" customWidth="1"/>
    <col min="15873" max="15873" width="71.00390625" style="16" customWidth="1"/>
    <col min="15874" max="15874" width="12.7109375" style="16" customWidth="1"/>
    <col min="15875" max="15880" width="10.7109375" style="16" customWidth="1"/>
    <col min="15881" max="15881" width="0.13671875" style="16" customWidth="1"/>
    <col min="15882" max="15882" width="12.7109375" style="16" customWidth="1"/>
    <col min="15883" max="15883" width="13.140625" style="16" customWidth="1"/>
    <col min="15884" max="16128" width="9.140625" style="16" customWidth="1"/>
    <col min="16129" max="16129" width="71.00390625" style="16" customWidth="1"/>
    <col min="16130" max="16130" width="12.7109375" style="16" customWidth="1"/>
    <col min="16131" max="16136" width="10.7109375" style="16" customWidth="1"/>
    <col min="16137" max="16137" width="0.13671875" style="16" customWidth="1"/>
    <col min="16138" max="16138" width="12.7109375" style="16" customWidth="1"/>
    <col min="16139" max="16139" width="13.140625" style="16" customWidth="1"/>
    <col min="16140" max="16384" width="9.140625" style="16" customWidth="1"/>
  </cols>
  <sheetData>
    <row r="1" spans="1:11" ht="13.5" thickBot="1" thickTop="1">
      <c r="A1" s="1022" t="s">
        <v>345</v>
      </c>
      <c r="B1" s="1023" t="s">
        <v>85</v>
      </c>
      <c r="C1" s="1023" t="s">
        <v>84</v>
      </c>
      <c r="D1" s="1024" t="s">
        <v>98</v>
      </c>
      <c r="E1" s="1024" t="s">
        <v>36</v>
      </c>
      <c r="F1" s="1024" t="s">
        <v>83</v>
      </c>
      <c r="G1" s="1024" t="s">
        <v>82</v>
      </c>
      <c r="H1" s="1024" t="s">
        <v>37</v>
      </c>
      <c r="I1" s="1024" t="s">
        <v>93</v>
      </c>
      <c r="J1" s="1024" t="s">
        <v>90</v>
      </c>
      <c r="K1" s="1025" t="s">
        <v>38</v>
      </c>
    </row>
    <row r="2" spans="1:11" ht="15.75" thickBot="1">
      <c r="A2" s="1026" t="s">
        <v>341</v>
      </c>
      <c r="B2" s="1027" t="s">
        <v>39</v>
      </c>
      <c r="C2" s="1027" t="s">
        <v>39</v>
      </c>
      <c r="D2" s="1027" t="s">
        <v>39</v>
      </c>
      <c r="E2" s="1027" t="s">
        <v>39</v>
      </c>
      <c r="F2" s="1027" t="s">
        <v>39</v>
      </c>
      <c r="G2" s="1027" t="s">
        <v>39</v>
      </c>
      <c r="H2" s="1027" t="s">
        <v>39</v>
      </c>
      <c r="I2" s="1027" t="s">
        <v>39</v>
      </c>
      <c r="J2" s="1027" t="s">
        <v>39</v>
      </c>
      <c r="K2" s="1028" t="s">
        <v>39</v>
      </c>
    </row>
    <row r="3" spans="1:11" ht="12" thickTop="1">
      <c r="A3" s="1018" t="s">
        <v>205</v>
      </c>
      <c r="B3" s="1019">
        <v>2697606</v>
      </c>
      <c r="C3" s="1019">
        <v>286326</v>
      </c>
      <c r="D3" s="1019">
        <v>475812</v>
      </c>
      <c r="E3" s="1019">
        <v>275441</v>
      </c>
      <c r="F3" s="1019">
        <v>58989</v>
      </c>
      <c r="G3" s="1019">
        <v>525348</v>
      </c>
      <c r="H3" s="1019">
        <v>164454</v>
      </c>
      <c r="I3" s="1019">
        <v>0</v>
      </c>
      <c r="J3" s="1020">
        <v>1786370</v>
      </c>
      <c r="K3" s="1021">
        <v>4483976</v>
      </c>
    </row>
    <row r="4" spans="1:11" ht="11.25">
      <c r="A4" s="1009"/>
      <c r="B4" s="1003"/>
      <c r="C4" s="1003"/>
      <c r="D4" s="1003"/>
      <c r="E4" s="1003"/>
      <c r="F4" s="1003"/>
      <c r="G4" s="1003"/>
      <c r="H4" s="1003"/>
      <c r="I4" s="1004"/>
      <c r="J4" s="1005"/>
      <c r="K4" s="1010"/>
    </row>
    <row r="5" spans="1:11" ht="11.25">
      <c r="A5" s="1009" t="s">
        <v>204</v>
      </c>
      <c r="B5" s="1005">
        <v>2697606</v>
      </c>
      <c r="C5" s="1005">
        <v>286326</v>
      </c>
      <c r="D5" s="1005">
        <v>475812</v>
      </c>
      <c r="E5" s="1005">
        <v>275441</v>
      </c>
      <c r="F5" s="1005">
        <v>58989</v>
      </c>
      <c r="G5" s="1005">
        <v>525348</v>
      </c>
      <c r="H5" s="1005">
        <v>164454</v>
      </c>
      <c r="I5" s="1006"/>
      <c r="J5" s="1005">
        <v>1786370</v>
      </c>
      <c r="K5" s="1010">
        <v>4483976</v>
      </c>
    </row>
    <row r="6" spans="1:11" s="38" customFormat="1" ht="11.25">
      <c r="A6" s="1011"/>
      <c r="B6" s="1007"/>
      <c r="C6" s="1007"/>
      <c r="D6" s="1007"/>
      <c r="E6" s="1007"/>
      <c r="F6" s="1007"/>
      <c r="G6" s="1008"/>
      <c r="H6" s="1008"/>
      <c r="I6" s="1008"/>
      <c r="J6" s="1008"/>
      <c r="K6" s="1012"/>
    </row>
    <row r="7" spans="1:11" s="38" customFormat="1" ht="12" thickBot="1">
      <c r="A7" s="1013" t="s">
        <v>203</v>
      </c>
      <c r="B7" s="1014">
        <v>0</v>
      </c>
      <c r="C7" s="1014">
        <v>0</v>
      </c>
      <c r="D7" s="1014">
        <v>0</v>
      </c>
      <c r="E7" s="1014">
        <v>0</v>
      </c>
      <c r="F7" s="1014">
        <v>0</v>
      </c>
      <c r="G7" s="1014">
        <v>0</v>
      </c>
      <c r="H7" s="1014">
        <v>0</v>
      </c>
      <c r="I7" s="1015"/>
      <c r="J7" s="1016">
        <v>0</v>
      </c>
      <c r="K7" s="1017">
        <v>0</v>
      </c>
    </row>
    <row r="8" spans="1:12" s="38" customFormat="1" ht="56.25" customHeight="1" thickTop="1">
      <c r="A8" s="1059" t="s">
        <v>202</v>
      </c>
      <c r="B8" s="1059"/>
      <c r="C8" s="1059"/>
      <c r="D8" s="1059"/>
      <c r="E8" s="1059"/>
      <c r="F8" s="1059"/>
      <c r="G8" s="1059"/>
      <c r="H8" s="1059"/>
      <c r="I8" s="1059"/>
      <c r="J8" s="1059"/>
      <c r="K8" s="1059"/>
      <c r="L8" s="93"/>
    </row>
    <row r="9" spans="1:12" s="38" customFormat="1" ht="11.25" customHeight="1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93"/>
    </row>
    <row r="10" spans="1:12" ht="11.25">
      <c r="A10" s="221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90"/>
    </row>
    <row r="11" ht="11.25">
      <c r="A11" s="44"/>
    </row>
    <row r="12" spans="1:2" ht="11.25">
      <c r="A12" s="43"/>
      <c r="B12" s="43"/>
    </row>
  </sheetData>
  <mergeCells count="1">
    <mergeCell ref="A8:K8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headerFooter>
    <oddHeader>&amp;C&amp;"Arial CE,Tučné"&amp;14
Zůstatky na rezervních fondech zdravotních pojišťoven k 31. 12. 2020
&amp;R&amp;"Arial CE,Tučné"&amp;10Příloha
Tabulka č. 1 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1"/>
  <sheetViews>
    <sheetView zoomScale="90" zoomScaleNormal="90" workbookViewId="0" topLeftCell="A1"/>
  </sheetViews>
  <sheetFormatPr defaultColWidth="9.7109375" defaultRowHeight="12"/>
  <cols>
    <col min="1" max="1" width="65.00390625" style="660" customWidth="1"/>
    <col min="2" max="10" width="22.00390625" style="814" customWidth="1"/>
    <col min="11" max="250" width="9.140625" style="660" customWidth="1"/>
    <col min="251" max="251" width="1.1484375" style="660" customWidth="1"/>
    <col min="252" max="254" width="9.7109375" style="660" hidden="1" customWidth="1"/>
    <col min="255" max="255" width="1.7109375" style="660" customWidth="1"/>
    <col min="256" max="256" width="9.7109375" style="660" customWidth="1"/>
    <col min="257" max="257" width="65.00390625" style="660" customWidth="1"/>
    <col min="258" max="266" width="22.00390625" style="660" customWidth="1"/>
    <col min="267" max="506" width="9.140625" style="660" customWidth="1"/>
    <col min="507" max="507" width="1.1484375" style="660" customWidth="1"/>
    <col min="508" max="510" width="9.7109375" style="660" hidden="1" customWidth="1"/>
    <col min="511" max="511" width="1.7109375" style="660" customWidth="1"/>
    <col min="512" max="512" width="9.7109375" style="660" customWidth="1"/>
    <col min="513" max="513" width="65.00390625" style="660" customWidth="1"/>
    <col min="514" max="522" width="22.00390625" style="660" customWidth="1"/>
    <col min="523" max="762" width="9.140625" style="660" customWidth="1"/>
    <col min="763" max="763" width="1.1484375" style="660" customWidth="1"/>
    <col min="764" max="766" width="9.7109375" style="660" hidden="1" customWidth="1"/>
    <col min="767" max="767" width="1.7109375" style="660" customWidth="1"/>
    <col min="768" max="768" width="9.7109375" style="660" customWidth="1"/>
    <col min="769" max="769" width="65.00390625" style="660" customWidth="1"/>
    <col min="770" max="778" width="22.00390625" style="660" customWidth="1"/>
    <col min="779" max="1018" width="9.140625" style="660" customWidth="1"/>
    <col min="1019" max="1019" width="1.1484375" style="660" customWidth="1"/>
    <col min="1020" max="1022" width="9.7109375" style="660" hidden="1" customWidth="1"/>
    <col min="1023" max="1023" width="1.7109375" style="660" customWidth="1"/>
    <col min="1024" max="1024" width="9.7109375" style="660" customWidth="1"/>
    <col min="1025" max="1025" width="65.00390625" style="660" customWidth="1"/>
    <col min="1026" max="1034" width="22.00390625" style="660" customWidth="1"/>
    <col min="1035" max="1274" width="9.140625" style="660" customWidth="1"/>
    <col min="1275" max="1275" width="1.1484375" style="660" customWidth="1"/>
    <col min="1276" max="1278" width="9.7109375" style="660" hidden="1" customWidth="1"/>
    <col min="1279" max="1279" width="1.7109375" style="660" customWidth="1"/>
    <col min="1280" max="1280" width="9.7109375" style="660" customWidth="1"/>
    <col min="1281" max="1281" width="65.00390625" style="660" customWidth="1"/>
    <col min="1282" max="1290" width="22.00390625" style="660" customWidth="1"/>
    <col min="1291" max="1530" width="9.140625" style="660" customWidth="1"/>
    <col min="1531" max="1531" width="1.1484375" style="660" customWidth="1"/>
    <col min="1532" max="1534" width="9.7109375" style="660" hidden="1" customWidth="1"/>
    <col min="1535" max="1535" width="1.7109375" style="660" customWidth="1"/>
    <col min="1536" max="1536" width="9.7109375" style="660" customWidth="1"/>
    <col min="1537" max="1537" width="65.00390625" style="660" customWidth="1"/>
    <col min="1538" max="1546" width="22.00390625" style="660" customWidth="1"/>
    <col min="1547" max="1786" width="9.140625" style="660" customWidth="1"/>
    <col min="1787" max="1787" width="1.1484375" style="660" customWidth="1"/>
    <col min="1788" max="1790" width="9.7109375" style="660" hidden="1" customWidth="1"/>
    <col min="1791" max="1791" width="1.7109375" style="660" customWidth="1"/>
    <col min="1792" max="1792" width="9.7109375" style="660" customWidth="1"/>
    <col min="1793" max="1793" width="65.00390625" style="660" customWidth="1"/>
    <col min="1794" max="1802" width="22.00390625" style="660" customWidth="1"/>
    <col min="1803" max="2042" width="9.140625" style="660" customWidth="1"/>
    <col min="2043" max="2043" width="1.1484375" style="660" customWidth="1"/>
    <col min="2044" max="2046" width="9.7109375" style="660" hidden="1" customWidth="1"/>
    <col min="2047" max="2047" width="1.7109375" style="660" customWidth="1"/>
    <col min="2048" max="2048" width="9.7109375" style="660" customWidth="1"/>
    <col min="2049" max="2049" width="65.00390625" style="660" customWidth="1"/>
    <col min="2050" max="2058" width="22.00390625" style="660" customWidth="1"/>
    <col min="2059" max="2298" width="9.140625" style="660" customWidth="1"/>
    <col min="2299" max="2299" width="1.1484375" style="660" customWidth="1"/>
    <col min="2300" max="2302" width="9.7109375" style="660" hidden="1" customWidth="1"/>
    <col min="2303" max="2303" width="1.7109375" style="660" customWidth="1"/>
    <col min="2304" max="2304" width="9.7109375" style="660" customWidth="1"/>
    <col min="2305" max="2305" width="65.00390625" style="660" customWidth="1"/>
    <col min="2306" max="2314" width="22.00390625" style="660" customWidth="1"/>
    <col min="2315" max="2554" width="9.140625" style="660" customWidth="1"/>
    <col min="2555" max="2555" width="1.1484375" style="660" customWidth="1"/>
    <col min="2556" max="2558" width="9.7109375" style="660" hidden="1" customWidth="1"/>
    <col min="2559" max="2559" width="1.7109375" style="660" customWidth="1"/>
    <col min="2560" max="2560" width="9.7109375" style="660" customWidth="1"/>
    <col min="2561" max="2561" width="65.00390625" style="660" customWidth="1"/>
    <col min="2562" max="2570" width="22.00390625" style="660" customWidth="1"/>
    <col min="2571" max="2810" width="9.140625" style="660" customWidth="1"/>
    <col min="2811" max="2811" width="1.1484375" style="660" customWidth="1"/>
    <col min="2812" max="2814" width="9.7109375" style="660" hidden="1" customWidth="1"/>
    <col min="2815" max="2815" width="1.7109375" style="660" customWidth="1"/>
    <col min="2816" max="2816" width="9.7109375" style="660" customWidth="1"/>
    <col min="2817" max="2817" width="65.00390625" style="660" customWidth="1"/>
    <col min="2818" max="2826" width="22.00390625" style="660" customWidth="1"/>
    <col min="2827" max="3066" width="9.140625" style="660" customWidth="1"/>
    <col min="3067" max="3067" width="1.1484375" style="660" customWidth="1"/>
    <col min="3068" max="3070" width="9.7109375" style="660" hidden="1" customWidth="1"/>
    <col min="3071" max="3071" width="1.7109375" style="660" customWidth="1"/>
    <col min="3072" max="3072" width="9.7109375" style="660" customWidth="1"/>
    <col min="3073" max="3073" width="65.00390625" style="660" customWidth="1"/>
    <col min="3074" max="3082" width="22.00390625" style="660" customWidth="1"/>
    <col min="3083" max="3322" width="9.140625" style="660" customWidth="1"/>
    <col min="3323" max="3323" width="1.1484375" style="660" customWidth="1"/>
    <col min="3324" max="3326" width="9.7109375" style="660" hidden="1" customWidth="1"/>
    <col min="3327" max="3327" width="1.7109375" style="660" customWidth="1"/>
    <col min="3328" max="3328" width="9.7109375" style="660" customWidth="1"/>
    <col min="3329" max="3329" width="65.00390625" style="660" customWidth="1"/>
    <col min="3330" max="3338" width="22.00390625" style="660" customWidth="1"/>
    <col min="3339" max="3578" width="9.140625" style="660" customWidth="1"/>
    <col min="3579" max="3579" width="1.1484375" style="660" customWidth="1"/>
    <col min="3580" max="3582" width="9.7109375" style="660" hidden="1" customWidth="1"/>
    <col min="3583" max="3583" width="1.7109375" style="660" customWidth="1"/>
    <col min="3584" max="3584" width="9.7109375" style="660" customWidth="1"/>
    <col min="3585" max="3585" width="65.00390625" style="660" customWidth="1"/>
    <col min="3586" max="3594" width="22.00390625" style="660" customWidth="1"/>
    <col min="3595" max="3834" width="9.140625" style="660" customWidth="1"/>
    <col min="3835" max="3835" width="1.1484375" style="660" customWidth="1"/>
    <col min="3836" max="3838" width="9.7109375" style="660" hidden="1" customWidth="1"/>
    <col min="3839" max="3839" width="1.7109375" style="660" customWidth="1"/>
    <col min="3840" max="3840" width="9.7109375" style="660" customWidth="1"/>
    <col min="3841" max="3841" width="65.00390625" style="660" customWidth="1"/>
    <col min="3842" max="3850" width="22.00390625" style="660" customWidth="1"/>
    <col min="3851" max="4090" width="9.140625" style="660" customWidth="1"/>
    <col min="4091" max="4091" width="1.1484375" style="660" customWidth="1"/>
    <col min="4092" max="4094" width="9.7109375" style="660" hidden="1" customWidth="1"/>
    <col min="4095" max="4095" width="1.7109375" style="660" customWidth="1"/>
    <col min="4096" max="4096" width="9.7109375" style="660" customWidth="1"/>
    <col min="4097" max="4097" width="65.00390625" style="660" customWidth="1"/>
    <col min="4098" max="4106" width="22.00390625" style="660" customWidth="1"/>
    <col min="4107" max="4346" width="9.140625" style="660" customWidth="1"/>
    <col min="4347" max="4347" width="1.1484375" style="660" customWidth="1"/>
    <col min="4348" max="4350" width="9.7109375" style="660" hidden="1" customWidth="1"/>
    <col min="4351" max="4351" width="1.7109375" style="660" customWidth="1"/>
    <col min="4352" max="4352" width="9.7109375" style="660" customWidth="1"/>
    <col min="4353" max="4353" width="65.00390625" style="660" customWidth="1"/>
    <col min="4354" max="4362" width="22.00390625" style="660" customWidth="1"/>
    <col min="4363" max="4602" width="9.140625" style="660" customWidth="1"/>
    <col min="4603" max="4603" width="1.1484375" style="660" customWidth="1"/>
    <col min="4604" max="4606" width="9.7109375" style="660" hidden="1" customWidth="1"/>
    <col min="4607" max="4607" width="1.7109375" style="660" customWidth="1"/>
    <col min="4608" max="4608" width="9.7109375" style="660" customWidth="1"/>
    <col min="4609" max="4609" width="65.00390625" style="660" customWidth="1"/>
    <col min="4610" max="4618" width="22.00390625" style="660" customWidth="1"/>
    <col min="4619" max="4858" width="9.140625" style="660" customWidth="1"/>
    <col min="4859" max="4859" width="1.1484375" style="660" customWidth="1"/>
    <col min="4860" max="4862" width="9.7109375" style="660" hidden="1" customWidth="1"/>
    <col min="4863" max="4863" width="1.7109375" style="660" customWidth="1"/>
    <col min="4864" max="4864" width="9.7109375" style="660" customWidth="1"/>
    <col min="4865" max="4865" width="65.00390625" style="660" customWidth="1"/>
    <col min="4866" max="4874" width="22.00390625" style="660" customWidth="1"/>
    <col min="4875" max="5114" width="9.140625" style="660" customWidth="1"/>
    <col min="5115" max="5115" width="1.1484375" style="660" customWidth="1"/>
    <col min="5116" max="5118" width="9.7109375" style="660" hidden="1" customWidth="1"/>
    <col min="5119" max="5119" width="1.7109375" style="660" customWidth="1"/>
    <col min="5120" max="5120" width="9.7109375" style="660" customWidth="1"/>
    <col min="5121" max="5121" width="65.00390625" style="660" customWidth="1"/>
    <col min="5122" max="5130" width="22.00390625" style="660" customWidth="1"/>
    <col min="5131" max="5370" width="9.140625" style="660" customWidth="1"/>
    <col min="5371" max="5371" width="1.1484375" style="660" customWidth="1"/>
    <col min="5372" max="5374" width="9.7109375" style="660" hidden="1" customWidth="1"/>
    <col min="5375" max="5375" width="1.7109375" style="660" customWidth="1"/>
    <col min="5376" max="5376" width="9.7109375" style="660" customWidth="1"/>
    <col min="5377" max="5377" width="65.00390625" style="660" customWidth="1"/>
    <col min="5378" max="5386" width="22.00390625" style="660" customWidth="1"/>
    <col min="5387" max="5626" width="9.140625" style="660" customWidth="1"/>
    <col min="5627" max="5627" width="1.1484375" style="660" customWidth="1"/>
    <col min="5628" max="5630" width="9.7109375" style="660" hidden="1" customWidth="1"/>
    <col min="5631" max="5631" width="1.7109375" style="660" customWidth="1"/>
    <col min="5632" max="5632" width="9.7109375" style="660" customWidth="1"/>
    <col min="5633" max="5633" width="65.00390625" style="660" customWidth="1"/>
    <col min="5634" max="5642" width="22.00390625" style="660" customWidth="1"/>
    <col min="5643" max="5882" width="9.140625" style="660" customWidth="1"/>
    <col min="5883" max="5883" width="1.1484375" style="660" customWidth="1"/>
    <col min="5884" max="5886" width="9.7109375" style="660" hidden="1" customWidth="1"/>
    <col min="5887" max="5887" width="1.7109375" style="660" customWidth="1"/>
    <col min="5888" max="5888" width="9.7109375" style="660" customWidth="1"/>
    <col min="5889" max="5889" width="65.00390625" style="660" customWidth="1"/>
    <col min="5890" max="5898" width="22.00390625" style="660" customWidth="1"/>
    <col min="5899" max="6138" width="9.140625" style="660" customWidth="1"/>
    <col min="6139" max="6139" width="1.1484375" style="660" customWidth="1"/>
    <col min="6140" max="6142" width="9.7109375" style="660" hidden="1" customWidth="1"/>
    <col min="6143" max="6143" width="1.7109375" style="660" customWidth="1"/>
    <col min="6144" max="6144" width="9.7109375" style="660" customWidth="1"/>
    <col min="6145" max="6145" width="65.00390625" style="660" customWidth="1"/>
    <col min="6146" max="6154" width="22.00390625" style="660" customWidth="1"/>
    <col min="6155" max="6394" width="9.140625" style="660" customWidth="1"/>
    <col min="6395" max="6395" width="1.1484375" style="660" customWidth="1"/>
    <col min="6396" max="6398" width="9.7109375" style="660" hidden="1" customWidth="1"/>
    <col min="6399" max="6399" width="1.7109375" style="660" customWidth="1"/>
    <col min="6400" max="6400" width="9.7109375" style="660" customWidth="1"/>
    <col min="6401" max="6401" width="65.00390625" style="660" customWidth="1"/>
    <col min="6402" max="6410" width="22.00390625" style="660" customWidth="1"/>
    <col min="6411" max="6650" width="9.140625" style="660" customWidth="1"/>
    <col min="6651" max="6651" width="1.1484375" style="660" customWidth="1"/>
    <col min="6652" max="6654" width="9.7109375" style="660" hidden="1" customWidth="1"/>
    <col min="6655" max="6655" width="1.7109375" style="660" customWidth="1"/>
    <col min="6656" max="6656" width="9.7109375" style="660" customWidth="1"/>
    <col min="6657" max="6657" width="65.00390625" style="660" customWidth="1"/>
    <col min="6658" max="6666" width="22.00390625" style="660" customWidth="1"/>
    <col min="6667" max="6906" width="9.140625" style="660" customWidth="1"/>
    <col min="6907" max="6907" width="1.1484375" style="660" customWidth="1"/>
    <col min="6908" max="6910" width="9.7109375" style="660" hidden="1" customWidth="1"/>
    <col min="6911" max="6911" width="1.7109375" style="660" customWidth="1"/>
    <col min="6912" max="6912" width="9.7109375" style="660" customWidth="1"/>
    <col min="6913" max="6913" width="65.00390625" style="660" customWidth="1"/>
    <col min="6914" max="6922" width="22.00390625" style="660" customWidth="1"/>
    <col min="6923" max="7162" width="9.140625" style="660" customWidth="1"/>
    <col min="7163" max="7163" width="1.1484375" style="660" customWidth="1"/>
    <col min="7164" max="7166" width="9.7109375" style="660" hidden="1" customWidth="1"/>
    <col min="7167" max="7167" width="1.7109375" style="660" customWidth="1"/>
    <col min="7168" max="7168" width="9.7109375" style="660" customWidth="1"/>
    <col min="7169" max="7169" width="65.00390625" style="660" customWidth="1"/>
    <col min="7170" max="7178" width="22.00390625" style="660" customWidth="1"/>
    <col min="7179" max="7418" width="9.140625" style="660" customWidth="1"/>
    <col min="7419" max="7419" width="1.1484375" style="660" customWidth="1"/>
    <col min="7420" max="7422" width="9.7109375" style="660" hidden="1" customWidth="1"/>
    <col min="7423" max="7423" width="1.7109375" style="660" customWidth="1"/>
    <col min="7424" max="7424" width="9.7109375" style="660" customWidth="1"/>
    <col min="7425" max="7425" width="65.00390625" style="660" customWidth="1"/>
    <col min="7426" max="7434" width="22.00390625" style="660" customWidth="1"/>
    <col min="7435" max="7674" width="9.140625" style="660" customWidth="1"/>
    <col min="7675" max="7675" width="1.1484375" style="660" customWidth="1"/>
    <col min="7676" max="7678" width="9.7109375" style="660" hidden="1" customWidth="1"/>
    <col min="7679" max="7679" width="1.7109375" style="660" customWidth="1"/>
    <col min="7680" max="7680" width="9.7109375" style="660" customWidth="1"/>
    <col min="7681" max="7681" width="65.00390625" style="660" customWidth="1"/>
    <col min="7682" max="7690" width="22.00390625" style="660" customWidth="1"/>
    <col min="7691" max="7930" width="9.140625" style="660" customWidth="1"/>
    <col min="7931" max="7931" width="1.1484375" style="660" customWidth="1"/>
    <col min="7932" max="7934" width="9.7109375" style="660" hidden="1" customWidth="1"/>
    <col min="7935" max="7935" width="1.7109375" style="660" customWidth="1"/>
    <col min="7936" max="7936" width="9.7109375" style="660" customWidth="1"/>
    <col min="7937" max="7937" width="65.00390625" style="660" customWidth="1"/>
    <col min="7938" max="7946" width="22.00390625" style="660" customWidth="1"/>
    <col min="7947" max="8186" width="9.140625" style="660" customWidth="1"/>
    <col min="8187" max="8187" width="1.1484375" style="660" customWidth="1"/>
    <col min="8188" max="8190" width="9.7109375" style="660" hidden="1" customWidth="1"/>
    <col min="8191" max="8191" width="1.7109375" style="660" customWidth="1"/>
    <col min="8192" max="8192" width="9.7109375" style="660" customWidth="1"/>
    <col min="8193" max="8193" width="65.00390625" style="660" customWidth="1"/>
    <col min="8194" max="8202" width="22.00390625" style="660" customWidth="1"/>
    <col min="8203" max="8442" width="9.140625" style="660" customWidth="1"/>
    <col min="8443" max="8443" width="1.1484375" style="660" customWidth="1"/>
    <col min="8444" max="8446" width="9.7109375" style="660" hidden="1" customWidth="1"/>
    <col min="8447" max="8447" width="1.7109375" style="660" customWidth="1"/>
    <col min="8448" max="8448" width="9.7109375" style="660" customWidth="1"/>
    <col min="8449" max="8449" width="65.00390625" style="660" customWidth="1"/>
    <col min="8450" max="8458" width="22.00390625" style="660" customWidth="1"/>
    <col min="8459" max="8698" width="9.140625" style="660" customWidth="1"/>
    <col min="8699" max="8699" width="1.1484375" style="660" customWidth="1"/>
    <col min="8700" max="8702" width="9.7109375" style="660" hidden="1" customWidth="1"/>
    <col min="8703" max="8703" width="1.7109375" style="660" customWidth="1"/>
    <col min="8704" max="8704" width="9.7109375" style="660" customWidth="1"/>
    <col min="8705" max="8705" width="65.00390625" style="660" customWidth="1"/>
    <col min="8706" max="8714" width="22.00390625" style="660" customWidth="1"/>
    <col min="8715" max="8954" width="9.140625" style="660" customWidth="1"/>
    <col min="8955" max="8955" width="1.1484375" style="660" customWidth="1"/>
    <col min="8956" max="8958" width="9.7109375" style="660" hidden="1" customWidth="1"/>
    <col min="8959" max="8959" width="1.7109375" style="660" customWidth="1"/>
    <col min="8960" max="8960" width="9.7109375" style="660" customWidth="1"/>
    <col min="8961" max="8961" width="65.00390625" style="660" customWidth="1"/>
    <col min="8962" max="8970" width="22.00390625" style="660" customWidth="1"/>
    <col min="8971" max="9210" width="9.140625" style="660" customWidth="1"/>
    <col min="9211" max="9211" width="1.1484375" style="660" customWidth="1"/>
    <col min="9212" max="9214" width="9.7109375" style="660" hidden="1" customWidth="1"/>
    <col min="9215" max="9215" width="1.7109375" style="660" customWidth="1"/>
    <col min="9216" max="9216" width="9.7109375" style="660" customWidth="1"/>
    <col min="9217" max="9217" width="65.00390625" style="660" customWidth="1"/>
    <col min="9218" max="9226" width="22.00390625" style="660" customWidth="1"/>
    <col min="9227" max="9466" width="9.140625" style="660" customWidth="1"/>
    <col min="9467" max="9467" width="1.1484375" style="660" customWidth="1"/>
    <col min="9468" max="9470" width="9.7109375" style="660" hidden="1" customWidth="1"/>
    <col min="9471" max="9471" width="1.7109375" style="660" customWidth="1"/>
    <col min="9472" max="9472" width="9.7109375" style="660" customWidth="1"/>
    <col min="9473" max="9473" width="65.00390625" style="660" customWidth="1"/>
    <col min="9474" max="9482" width="22.00390625" style="660" customWidth="1"/>
    <col min="9483" max="9722" width="9.140625" style="660" customWidth="1"/>
    <col min="9723" max="9723" width="1.1484375" style="660" customWidth="1"/>
    <col min="9724" max="9726" width="9.7109375" style="660" hidden="1" customWidth="1"/>
    <col min="9727" max="9727" width="1.7109375" style="660" customWidth="1"/>
    <col min="9728" max="9728" width="9.7109375" style="660" customWidth="1"/>
    <col min="9729" max="9729" width="65.00390625" style="660" customWidth="1"/>
    <col min="9730" max="9738" width="22.00390625" style="660" customWidth="1"/>
    <col min="9739" max="9978" width="9.140625" style="660" customWidth="1"/>
    <col min="9979" max="9979" width="1.1484375" style="660" customWidth="1"/>
    <col min="9980" max="9982" width="9.7109375" style="660" hidden="1" customWidth="1"/>
    <col min="9983" max="9983" width="1.7109375" style="660" customWidth="1"/>
    <col min="9984" max="9984" width="9.7109375" style="660" customWidth="1"/>
    <col min="9985" max="9985" width="65.00390625" style="660" customWidth="1"/>
    <col min="9986" max="9994" width="22.00390625" style="660" customWidth="1"/>
    <col min="9995" max="10234" width="9.140625" style="660" customWidth="1"/>
    <col min="10235" max="10235" width="1.1484375" style="660" customWidth="1"/>
    <col min="10236" max="10238" width="9.7109375" style="660" hidden="1" customWidth="1"/>
    <col min="10239" max="10239" width="1.7109375" style="660" customWidth="1"/>
    <col min="10240" max="10240" width="9.7109375" style="660" customWidth="1"/>
    <col min="10241" max="10241" width="65.00390625" style="660" customWidth="1"/>
    <col min="10242" max="10250" width="22.00390625" style="660" customWidth="1"/>
    <col min="10251" max="10490" width="9.140625" style="660" customWidth="1"/>
    <col min="10491" max="10491" width="1.1484375" style="660" customWidth="1"/>
    <col min="10492" max="10494" width="9.7109375" style="660" hidden="1" customWidth="1"/>
    <col min="10495" max="10495" width="1.7109375" style="660" customWidth="1"/>
    <col min="10496" max="10496" width="9.7109375" style="660" customWidth="1"/>
    <col min="10497" max="10497" width="65.00390625" style="660" customWidth="1"/>
    <col min="10498" max="10506" width="22.00390625" style="660" customWidth="1"/>
    <col min="10507" max="10746" width="9.140625" style="660" customWidth="1"/>
    <col min="10747" max="10747" width="1.1484375" style="660" customWidth="1"/>
    <col min="10748" max="10750" width="9.7109375" style="660" hidden="1" customWidth="1"/>
    <col min="10751" max="10751" width="1.7109375" style="660" customWidth="1"/>
    <col min="10752" max="10752" width="9.7109375" style="660" customWidth="1"/>
    <col min="10753" max="10753" width="65.00390625" style="660" customWidth="1"/>
    <col min="10754" max="10762" width="22.00390625" style="660" customWidth="1"/>
    <col min="10763" max="11002" width="9.140625" style="660" customWidth="1"/>
    <col min="11003" max="11003" width="1.1484375" style="660" customWidth="1"/>
    <col min="11004" max="11006" width="9.7109375" style="660" hidden="1" customWidth="1"/>
    <col min="11007" max="11007" width="1.7109375" style="660" customWidth="1"/>
    <col min="11008" max="11008" width="9.7109375" style="660" customWidth="1"/>
    <col min="11009" max="11009" width="65.00390625" style="660" customWidth="1"/>
    <col min="11010" max="11018" width="22.00390625" style="660" customWidth="1"/>
    <col min="11019" max="11258" width="9.140625" style="660" customWidth="1"/>
    <col min="11259" max="11259" width="1.1484375" style="660" customWidth="1"/>
    <col min="11260" max="11262" width="9.7109375" style="660" hidden="1" customWidth="1"/>
    <col min="11263" max="11263" width="1.7109375" style="660" customWidth="1"/>
    <col min="11264" max="11264" width="9.7109375" style="660" customWidth="1"/>
    <col min="11265" max="11265" width="65.00390625" style="660" customWidth="1"/>
    <col min="11266" max="11274" width="22.00390625" style="660" customWidth="1"/>
    <col min="11275" max="11514" width="9.140625" style="660" customWidth="1"/>
    <col min="11515" max="11515" width="1.1484375" style="660" customWidth="1"/>
    <col min="11516" max="11518" width="9.7109375" style="660" hidden="1" customWidth="1"/>
    <col min="11519" max="11519" width="1.7109375" style="660" customWidth="1"/>
    <col min="11520" max="11520" width="9.7109375" style="660" customWidth="1"/>
    <col min="11521" max="11521" width="65.00390625" style="660" customWidth="1"/>
    <col min="11522" max="11530" width="22.00390625" style="660" customWidth="1"/>
    <col min="11531" max="11770" width="9.140625" style="660" customWidth="1"/>
    <col min="11771" max="11771" width="1.1484375" style="660" customWidth="1"/>
    <col min="11772" max="11774" width="9.7109375" style="660" hidden="1" customWidth="1"/>
    <col min="11775" max="11775" width="1.7109375" style="660" customWidth="1"/>
    <col min="11776" max="11776" width="9.7109375" style="660" customWidth="1"/>
    <col min="11777" max="11777" width="65.00390625" style="660" customWidth="1"/>
    <col min="11778" max="11786" width="22.00390625" style="660" customWidth="1"/>
    <col min="11787" max="12026" width="9.140625" style="660" customWidth="1"/>
    <col min="12027" max="12027" width="1.1484375" style="660" customWidth="1"/>
    <col min="12028" max="12030" width="9.7109375" style="660" hidden="1" customWidth="1"/>
    <col min="12031" max="12031" width="1.7109375" style="660" customWidth="1"/>
    <col min="12032" max="12032" width="9.7109375" style="660" customWidth="1"/>
    <col min="12033" max="12033" width="65.00390625" style="660" customWidth="1"/>
    <col min="12034" max="12042" width="22.00390625" style="660" customWidth="1"/>
    <col min="12043" max="12282" width="9.140625" style="660" customWidth="1"/>
    <col min="12283" max="12283" width="1.1484375" style="660" customWidth="1"/>
    <col min="12284" max="12286" width="9.7109375" style="660" hidden="1" customWidth="1"/>
    <col min="12287" max="12287" width="1.7109375" style="660" customWidth="1"/>
    <col min="12288" max="12288" width="9.7109375" style="660" customWidth="1"/>
    <col min="12289" max="12289" width="65.00390625" style="660" customWidth="1"/>
    <col min="12290" max="12298" width="22.00390625" style="660" customWidth="1"/>
    <col min="12299" max="12538" width="9.140625" style="660" customWidth="1"/>
    <col min="12539" max="12539" width="1.1484375" style="660" customWidth="1"/>
    <col min="12540" max="12542" width="9.7109375" style="660" hidden="1" customWidth="1"/>
    <col min="12543" max="12543" width="1.7109375" style="660" customWidth="1"/>
    <col min="12544" max="12544" width="9.7109375" style="660" customWidth="1"/>
    <col min="12545" max="12545" width="65.00390625" style="660" customWidth="1"/>
    <col min="12546" max="12554" width="22.00390625" style="660" customWidth="1"/>
    <col min="12555" max="12794" width="9.140625" style="660" customWidth="1"/>
    <col min="12795" max="12795" width="1.1484375" style="660" customWidth="1"/>
    <col min="12796" max="12798" width="9.7109375" style="660" hidden="1" customWidth="1"/>
    <col min="12799" max="12799" width="1.7109375" style="660" customWidth="1"/>
    <col min="12800" max="12800" width="9.7109375" style="660" customWidth="1"/>
    <col min="12801" max="12801" width="65.00390625" style="660" customWidth="1"/>
    <col min="12802" max="12810" width="22.00390625" style="660" customWidth="1"/>
    <col min="12811" max="13050" width="9.140625" style="660" customWidth="1"/>
    <col min="13051" max="13051" width="1.1484375" style="660" customWidth="1"/>
    <col min="13052" max="13054" width="9.7109375" style="660" hidden="1" customWidth="1"/>
    <col min="13055" max="13055" width="1.7109375" style="660" customWidth="1"/>
    <col min="13056" max="13056" width="9.7109375" style="660" customWidth="1"/>
    <col min="13057" max="13057" width="65.00390625" style="660" customWidth="1"/>
    <col min="13058" max="13066" width="22.00390625" style="660" customWidth="1"/>
    <col min="13067" max="13306" width="9.140625" style="660" customWidth="1"/>
    <col min="13307" max="13307" width="1.1484375" style="660" customWidth="1"/>
    <col min="13308" max="13310" width="9.7109375" style="660" hidden="1" customWidth="1"/>
    <col min="13311" max="13311" width="1.7109375" style="660" customWidth="1"/>
    <col min="13312" max="13312" width="9.7109375" style="660" customWidth="1"/>
    <col min="13313" max="13313" width="65.00390625" style="660" customWidth="1"/>
    <col min="13314" max="13322" width="22.00390625" style="660" customWidth="1"/>
    <col min="13323" max="13562" width="9.140625" style="660" customWidth="1"/>
    <col min="13563" max="13563" width="1.1484375" style="660" customWidth="1"/>
    <col min="13564" max="13566" width="9.7109375" style="660" hidden="1" customWidth="1"/>
    <col min="13567" max="13567" width="1.7109375" style="660" customWidth="1"/>
    <col min="13568" max="13568" width="9.7109375" style="660" customWidth="1"/>
    <col min="13569" max="13569" width="65.00390625" style="660" customWidth="1"/>
    <col min="13570" max="13578" width="22.00390625" style="660" customWidth="1"/>
    <col min="13579" max="13818" width="9.140625" style="660" customWidth="1"/>
    <col min="13819" max="13819" width="1.1484375" style="660" customWidth="1"/>
    <col min="13820" max="13822" width="9.7109375" style="660" hidden="1" customWidth="1"/>
    <col min="13823" max="13823" width="1.7109375" style="660" customWidth="1"/>
    <col min="13824" max="13824" width="9.7109375" style="660" customWidth="1"/>
    <col min="13825" max="13825" width="65.00390625" style="660" customWidth="1"/>
    <col min="13826" max="13834" width="22.00390625" style="660" customWidth="1"/>
    <col min="13835" max="14074" width="9.140625" style="660" customWidth="1"/>
    <col min="14075" max="14075" width="1.1484375" style="660" customWidth="1"/>
    <col min="14076" max="14078" width="9.7109375" style="660" hidden="1" customWidth="1"/>
    <col min="14079" max="14079" width="1.7109375" style="660" customWidth="1"/>
    <col min="14080" max="14080" width="9.7109375" style="660" customWidth="1"/>
    <col min="14081" max="14081" width="65.00390625" style="660" customWidth="1"/>
    <col min="14082" max="14090" width="22.00390625" style="660" customWidth="1"/>
    <col min="14091" max="14330" width="9.140625" style="660" customWidth="1"/>
    <col min="14331" max="14331" width="1.1484375" style="660" customWidth="1"/>
    <col min="14332" max="14334" width="9.7109375" style="660" hidden="1" customWidth="1"/>
    <col min="14335" max="14335" width="1.7109375" style="660" customWidth="1"/>
    <col min="14336" max="14336" width="9.7109375" style="660" customWidth="1"/>
    <col min="14337" max="14337" width="65.00390625" style="660" customWidth="1"/>
    <col min="14338" max="14346" width="22.00390625" style="660" customWidth="1"/>
    <col min="14347" max="14586" width="9.140625" style="660" customWidth="1"/>
    <col min="14587" max="14587" width="1.1484375" style="660" customWidth="1"/>
    <col min="14588" max="14590" width="9.7109375" style="660" hidden="1" customWidth="1"/>
    <col min="14591" max="14591" width="1.7109375" style="660" customWidth="1"/>
    <col min="14592" max="14592" width="9.7109375" style="660" customWidth="1"/>
    <col min="14593" max="14593" width="65.00390625" style="660" customWidth="1"/>
    <col min="14594" max="14602" width="22.00390625" style="660" customWidth="1"/>
    <col min="14603" max="14842" width="9.140625" style="660" customWidth="1"/>
    <col min="14843" max="14843" width="1.1484375" style="660" customWidth="1"/>
    <col min="14844" max="14846" width="9.7109375" style="660" hidden="1" customWidth="1"/>
    <col min="14847" max="14847" width="1.7109375" style="660" customWidth="1"/>
    <col min="14848" max="14848" width="9.7109375" style="660" customWidth="1"/>
    <col min="14849" max="14849" width="65.00390625" style="660" customWidth="1"/>
    <col min="14850" max="14858" width="22.00390625" style="660" customWidth="1"/>
    <col min="14859" max="15098" width="9.140625" style="660" customWidth="1"/>
    <col min="15099" max="15099" width="1.1484375" style="660" customWidth="1"/>
    <col min="15100" max="15102" width="9.7109375" style="660" hidden="1" customWidth="1"/>
    <col min="15103" max="15103" width="1.7109375" style="660" customWidth="1"/>
    <col min="15104" max="15104" width="9.7109375" style="660" customWidth="1"/>
    <col min="15105" max="15105" width="65.00390625" style="660" customWidth="1"/>
    <col min="15106" max="15114" width="22.00390625" style="660" customWidth="1"/>
    <col min="15115" max="15354" width="9.140625" style="660" customWidth="1"/>
    <col min="15355" max="15355" width="1.1484375" style="660" customWidth="1"/>
    <col min="15356" max="15358" width="9.7109375" style="660" hidden="1" customWidth="1"/>
    <col min="15359" max="15359" width="1.7109375" style="660" customWidth="1"/>
    <col min="15360" max="15360" width="9.7109375" style="660" customWidth="1"/>
    <col min="15361" max="15361" width="65.00390625" style="660" customWidth="1"/>
    <col min="15362" max="15370" width="22.00390625" style="660" customWidth="1"/>
    <col min="15371" max="15610" width="9.140625" style="660" customWidth="1"/>
    <col min="15611" max="15611" width="1.1484375" style="660" customWidth="1"/>
    <col min="15612" max="15614" width="9.7109375" style="660" hidden="1" customWidth="1"/>
    <col min="15615" max="15615" width="1.7109375" style="660" customWidth="1"/>
    <col min="15616" max="15616" width="9.7109375" style="660" customWidth="1"/>
    <col min="15617" max="15617" width="65.00390625" style="660" customWidth="1"/>
    <col min="15618" max="15626" width="22.00390625" style="660" customWidth="1"/>
    <col min="15627" max="15866" width="9.140625" style="660" customWidth="1"/>
    <col min="15867" max="15867" width="1.1484375" style="660" customWidth="1"/>
    <col min="15868" max="15870" width="9.7109375" style="660" hidden="1" customWidth="1"/>
    <col min="15871" max="15871" width="1.7109375" style="660" customWidth="1"/>
    <col min="15872" max="15872" width="9.7109375" style="660" customWidth="1"/>
    <col min="15873" max="15873" width="65.00390625" style="660" customWidth="1"/>
    <col min="15874" max="15882" width="22.00390625" style="660" customWidth="1"/>
    <col min="15883" max="16122" width="9.140625" style="660" customWidth="1"/>
    <col min="16123" max="16123" width="1.1484375" style="660" customWidth="1"/>
    <col min="16124" max="16126" width="9.7109375" style="660" hidden="1" customWidth="1"/>
    <col min="16127" max="16127" width="1.7109375" style="660" customWidth="1"/>
    <col min="16128" max="16128" width="9.7109375" style="660" customWidth="1"/>
    <col min="16129" max="16129" width="65.00390625" style="660" customWidth="1"/>
    <col min="16130" max="16138" width="22.00390625" style="660" customWidth="1"/>
    <col min="16139" max="16378" width="9.140625" style="660" customWidth="1"/>
    <col min="16379" max="16379" width="1.1484375" style="660" customWidth="1"/>
    <col min="16380" max="16382" width="9.7109375" style="660" hidden="1" customWidth="1"/>
    <col min="16383" max="16383" width="1.7109375" style="660" customWidth="1"/>
    <col min="16384" max="16384" width="9.7109375" style="660" customWidth="1"/>
  </cols>
  <sheetData>
    <row r="1" spans="1:10" ht="12.75">
      <c r="A1" s="804" t="s">
        <v>335</v>
      </c>
      <c r="B1" s="804"/>
      <c r="C1" s="804"/>
      <c r="D1" s="804"/>
      <c r="E1" s="804"/>
      <c r="F1" s="804"/>
      <c r="G1" s="804"/>
      <c r="H1" s="804"/>
      <c r="I1" s="805" t="s">
        <v>206</v>
      </c>
      <c r="J1" s="806"/>
    </row>
    <row r="2" spans="1:10" ht="12">
      <c r="A2" s="807" t="s">
        <v>191</v>
      </c>
      <c r="B2" s="1060" t="s">
        <v>207</v>
      </c>
      <c r="C2" s="1061"/>
      <c r="D2" s="1061"/>
      <c r="E2" s="1061"/>
      <c r="F2" s="1061"/>
      <c r="G2" s="1061"/>
      <c r="H2" s="1061"/>
      <c r="I2" s="1061"/>
      <c r="J2" s="1062"/>
    </row>
    <row r="3" spans="1:10" s="810" customFormat="1" ht="33.75">
      <c r="A3" s="808" t="s">
        <v>208</v>
      </c>
      <c r="B3" s="809" t="s">
        <v>209</v>
      </c>
      <c r="C3" s="809" t="s">
        <v>210</v>
      </c>
      <c r="D3" s="809" t="s">
        <v>92</v>
      </c>
      <c r="E3" s="809" t="s">
        <v>211</v>
      </c>
      <c r="F3" s="809" t="s">
        <v>91</v>
      </c>
      <c r="G3" s="809" t="s">
        <v>212</v>
      </c>
      <c r="H3" s="809" t="s">
        <v>325</v>
      </c>
      <c r="I3" s="809" t="s">
        <v>213</v>
      </c>
      <c r="J3" s="809" t="s">
        <v>214</v>
      </c>
    </row>
    <row r="4" spans="1:10" ht="12">
      <c r="A4" s="811" t="s">
        <v>215</v>
      </c>
      <c r="B4" s="812">
        <v>413500</v>
      </c>
      <c r="C4" s="812">
        <v>26025</v>
      </c>
      <c r="D4" s="812">
        <v>49336</v>
      </c>
      <c r="E4" s="812">
        <v>50153</v>
      </c>
      <c r="F4" s="812">
        <v>2685</v>
      </c>
      <c r="G4" s="812">
        <v>20148</v>
      </c>
      <c r="H4" s="812">
        <v>11669</v>
      </c>
      <c r="I4" s="812">
        <v>573516</v>
      </c>
      <c r="J4" s="812">
        <v>160016</v>
      </c>
    </row>
    <row r="5" spans="1:10" ht="12">
      <c r="A5" s="811" t="s">
        <v>216</v>
      </c>
      <c r="B5" s="812">
        <v>160905</v>
      </c>
      <c r="C5" s="812">
        <v>26025</v>
      </c>
      <c r="D5" s="812">
        <v>49336</v>
      </c>
      <c r="E5" s="812">
        <v>17321</v>
      </c>
      <c r="F5" s="812">
        <v>764</v>
      </c>
      <c r="G5" s="812">
        <v>13021</v>
      </c>
      <c r="H5" s="812">
        <v>11133</v>
      </c>
      <c r="I5" s="812">
        <v>278505</v>
      </c>
      <c r="J5" s="812">
        <v>117600</v>
      </c>
    </row>
    <row r="6" spans="1:10" ht="12">
      <c r="A6" s="811" t="s">
        <v>217</v>
      </c>
      <c r="B6" s="812">
        <v>252595</v>
      </c>
      <c r="C6" s="812">
        <v>0</v>
      </c>
      <c r="D6" s="812">
        <v>0</v>
      </c>
      <c r="E6" s="812">
        <v>32832</v>
      </c>
      <c r="F6" s="812">
        <v>1921</v>
      </c>
      <c r="G6" s="812">
        <v>7127</v>
      </c>
      <c r="H6" s="812">
        <v>536</v>
      </c>
      <c r="I6" s="812">
        <v>295011</v>
      </c>
      <c r="J6" s="812">
        <v>42416</v>
      </c>
    </row>
    <row r="7" spans="1:10" ht="12">
      <c r="A7" s="811" t="s">
        <v>218</v>
      </c>
      <c r="B7" s="812">
        <v>0</v>
      </c>
      <c r="C7" s="812">
        <v>0</v>
      </c>
      <c r="D7" s="812">
        <v>0</v>
      </c>
      <c r="E7" s="812">
        <v>0</v>
      </c>
      <c r="F7" s="812">
        <v>0</v>
      </c>
      <c r="G7" s="812">
        <v>0</v>
      </c>
      <c r="H7" s="812">
        <v>0</v>
      </c>
      <c r="I7" s="812">
        <v>0</v>
      </c>
      <c r="J7" s="812">
        <v>0</v>
      </c>
    </row>
    <row r="8" spans="1:10" ht="12">
      <c r="A8" s="811" t="s">
        <v>219</v>
      </c>
      <c r="B8" s="812">
        <v>0</v>
      </c>
      <c r="C8" s="812">
        <v>0</v>
      </c>
      <c r="D8" s="812">
        <v>0</v>
      </c>
      <c r="E8" s="812">
        <v>0</v>
      </c>
      <c r="F8" s="812">
        <v>0</v>
      </c>
      <c r="G8" s="812">
        <v>0</v>
      </c>
      <c r="H8" s="812">
        <v>0</v>
      </c>
      <c r="I8" s="812">
        <v>0</v>
      </c>
      <c r="J8" s="812">
        <v>0</v>
      </c>
    </row>
    <row r="9" spans="1:10" ht="12">
      <c r="A9" s="811" t="s">
        <v>220</v>
      </c>
      <c r="B9" s="812">
        <v>2401530</v>
      </c>
      <c r="C9" s="812">
        <v>212838</v>
      </c>
      <c r="D9" s="812">
        <v>461082</v>
      </c>
      <c r="E9" s="812">
        <v>434369</v>
      </c>
      <c r="F9" s="812">
        <v>92793</v>
      </c>
      <c r="G9" s="812">
        <v>185644</v>
      </c>
      <c r="H9" s="812">
        <v>88796</v>
      </c>
      <c r="I9" s="812">
        <v>3877052</v>
      </c>
      <c r="J9" s="812">
        <v>1475522</v>
      </c>
    </row>
    <row r="10" spans="1:10" ht="12">
      <c r="A10" s="811" t="s">
        <v>221</v>
      </c>
      <c r="B10" s="812">
        <v>2051067</v>
      </c>
      <c r="C10" s="812">
        <v>197137</v>
      </c>
      <c r="D10" s="812">
        <v>427095</v>
      </c>
      <c r="E10" s="812">
        <v>410258</v>
      </c>
      <c r="F10" s="812">
        <v>79650</v>
      </c>
      <c r="G10" s="812">
        <v>148763</v>
      </c>
      <c r="H10" s="812">
        <v>68113</v>
      </c>
      <c r="I10" s="812">
        <v>3382083</v>
      </c>
      <c r="J10" s="812">
        <v>1331016</v>
      </c>
    </row>
    <row r="11" spans="1:10" ht="12">
      <c r="A11" s="811" t="s">
        <v>222</v>
      </c>
      <c r="B11" s="812">
        <v>240436</v>
      </c>
      <c r="C11" s="812">
        <v>58655</v>
      </c>
      <c r="D11" s="812">
        <v>10472</v>
      </c>
      <c r="E11" s="812">
        <v>45906</v>
      </c>
      <c r="F11" s="812">
        <v>3776</v>
      </c>
      <c r="G11" s="812">
        <v>24303</v>
      </c>
      <c r="H11" s="812">
        <v>6005</v>
      </c>
      <c r="I11" s="812">
        <v>389553</v>
      </c>
      <c r="J11" s="812">
        <v>149117</v>
      </c>
    </row>
    <row r="12" spans="1:10" ht="12">
      <c r="A12" s="811" t="s">
        <v>223</v>
      </c>
      <c r="B12" s="812">
        <v>1810631</v>
      </c>
      <c r="C12" s="812">
        <v>138482</v>
      </c>
      <c r="D12" s="812">
        <v>416623</v>
      </c>
      <c r="E12" s="812">
        <v>364352</v>
      </c>
      <c r="F12" s="812">
        <v>75874</v>
      </c>
      <c r="G12" s="812">
        <v>124460</v>
      </c>
      <c r="H12" s="812">
        <v>62108</v>
      </c>
      <c r="I12" s="812">
        <v>2992530</v>
      </c>
      <c r="J12" s="812">
        <v>1181899</v>
      </c>
    </row>
    <row r="13" spans="1:10" ht="12">
      <c r="A13" s="811" t="s">
        <v>224</v>
      </c>
      <c r="B13" s="812">
        <v>308401</v>
      </c>
      <c r="C13" s="812">
        <v>15574</v>
      </c>
      <c r="D13" s="812">
        <v>33764</v>
      </c>
      <c r="E13" s="812">
        <v>24111</v>
      </c>
      <c r="F13" s="812">
        <v>13043</v>
      </c>
      <c r="G13" s="812">
        <v>35146</v>
      </c>
      <c r="H13" s="812">
        <v>20342</v>
      </c>
      <c r="I13" s="812">
        <v>450381</v>
      </c>
      <c r="J13" s="812">
        <v>141980</v>
      </c>
    </row>
    <row r="14" spans="1:10" ht="12">
      <c r="A14" s="811" t="s">
        <v>225</v>
      </c>
      <c r="B14" s="812">
        <v>307652</v>
      </c>
      <c r="C14" s="812">
        <v>15500</v>
      </c>
      <c r="D14" s="812">
        <v>33601</v>
      </c>
      <c r="E14" s="812">
        <v>23822</v>
      </c>
      <c r="F14" s="812">
        <v>13043</v>
      </c>
      <c r="G14" s="812">
        <v>35067</v>
      </c>
      <c r="H14" s="812">
        <v>19615</v>
      </c>
      <c r="I14" s="812">
        <v>448300</v>
      </c>
      <c r="J14" s="812">
        <v>140648</v>
      </c>
    </row>
    <row r="15" spans="1:10" ht="12">
      <c r="A15" s="811" t="s">
        <v>226</v>
      </c>
      <c r="B15" s="812">
        <v>749</v>
      </c>
      <c r="C15" s="812">
        <v>74</v>
      </c>
      <c r="D15" s="812">
        <v>163</v>
      </c>
      <c r="E15" s="812">
        <v>289</v>
      </c>
      <c r="F15" s="812">
        <v>0</v>
      </c>
      <c r="G15" s="812">
        <v>79</v>
      </c>
      <c r="H15" s="812">
        <v>727</v>
      </c>
      <c r="I15" s="812">
        <v>2081</v>
      </c>
      <c r="J15" s="812">
        <v>1332</v>
      </c>
    </row>
    <row r="16" spans="1:10" ht="12">
      <c r="A16" s="811" t="s">
        <v>227</v>
      </c>
      <c r="B16" s="812">
        <v>42062</v>
      </c>
      <c r="C16" s="812">
        <v>127</v>
      </c>
      <c r="D16" s="812">
        <v>189</v>
      </c>
      <c r="E16" s="812">
        <v>0</v>
      </c>
      <c r="F16" s="812">
        <v>100</v>
      </c>
      <c r="G16" s="812">
        <v>1735</v>
      </c>
      <c r="H16" s="812">
        <v>341</v>
      </c>
      <c r="I16" s="812">
        <v>44554</v>
      </c>
      <c r="J16" s="812">
        <v>2492</v>
      </c>
    </row>
    <row r="17" spans="1:10" ht="12">
      <c r="A17" s="811" t="s">
        <v>228</v>
      </c>
      <c r="B17" s="812">
        <v>0</v>
      </c>
      <c r="C17" s="812">
        <v>0</v>
      </c>
      <c r="D17" s="812">
        <v>34</v>
      </c>
      <c r="E17" s="812">
        <v>0</v>
      </c>
      <c r="F17" s="812">
        <v>0</v>
      </c>
      <c r="G17" s="812">
        <v>0</v>
      </c>
      <c r="H17" s="812">
        <v>0</v>
      </c>
      <c r="I17" s="812">
        <v>34</v>
      </c>
      <c r="J17" s="812">
        <v>34</v>
      </c>
    </row>
    <row r="18" spans="1:10" ht="12">
      <c r="A18" s="811" t="s">
        <v>229</v>
      </c>
      <c r="B18" s="812">
        <v>104920</v>
      </c>
      <c r="C18" s="812">
        <v>0</v>
      </c>
      <c r="D18" s="812">
        <v>0</v>
      </c>
      <c r="E18" s="812">
        <v>194117</v>
      </c>
      <c r="F18" s="812">
        <v>0</v>
      </c>
      <c r="G18" s="812">
        <v>0</v>
      </c>
      <c r="H18" s="812">
        <v>0</v>
      </c>
      <c r="I18" s="812">
        <v>299037</v>
      </c>
      <c r="J18" s="812">
        <v>194117</v>
      </c>
    </row>
    <row r="19" spans="1:10" ht="12">
      <c r="A19" s="811" t="s">
        <v>230</v>
      </c>
      <c r="B19" s="812">
        <v>104800</v>
      </c>
      <c r="C19" s="812">
        <v>0</v>
      </c>
      <c r="D19" s="812">
        <v>0</v>
      </c>
      <c r="E19" s="812">
        <v>179414</v>
      </c>
      <c r="F19" s="812">
        <v>0</v>
      </c>
      <c r="G19" s="812">
        <v>0</v>
      </c>
      <c r="H19" s="812">
        <v>0</v>
      </c>
      <c r="I19" s="812">
        <v>284214</v>
      </c>
      <c r="J19" s="812">
        <v>179414</v>
      </c>
    </row>
    <row r="20" spans="1:10" ht="12">
      <c r="A20" s="811" t="s">
        <v>231</v>
      </c>
      <c r="B20" s="812">
        <v>104800</v>
      </c>
      <c r="C20" s="812">
        <v>0</v>
      </c>
      <c r="D20" s="812">
        <v>0</v>
      </c>
      <c r="E20" s="812">
        <v>179414</v>
      </c>
      <c r="F20" s="812">
        <v>0</v>
      </c>
      <c r="G20" s="812">
        <v>0</v>
      </c>
      <c r="H20" s="812">
        <v>0</v>
      </c>
      <c r="I20" s="812">
        <v>284214</v>
      </c>
      <c r="J20" s="812">
        <v>179414</v>
      </c>
    </row>
    <row r="21" spans="1:10" ht="12">
      <c r="A21" s="811" t="s">
        <v>232</v>
      </c>
      <c r="B21" s="812">
        <v>0</v>
      </c>
      <c r="C21" s="812">
        <v>0</v>
      </c>
      <c r="D21" s="812">
        <v>0</v>
      </c>
      <c r="E21" s="812">
        <v>0</v>
      </c>
      <c r="F21" s="812">
        <v>0</v>
      </c>
      <c r="G21" s="812">
        <v>0</v>
      </c>
      <c r="H21" s="812">
        <v>0</v>
      </c>
      <c r="I21" s="812">
        <v>0</v>
      </c>
      <c r="J21" s="812">
        <v>0</v>
      </c>
    </row>
    <row r="22" spans="1:10" ht="12">
      <c r="A22" s="811" t="s">
        <v>233</v>
      </c>
      <c r="B22" s="812">
        <v>0</v>
      </c>
      <c r="C22" s="812">
        <v>0</v>
      </c>
      <c r="D22" s="812">
        <v>0</v>
      </c>
      <c r="E22" s="812">
        <v>0</v>
      </c>
      <c r="F22" s="812">
        <v>0</v>
      </c>
      <c r="G22" s="812">
        <v>0</v>
      </c>
      <c r="H22" s="812">
        <v>0</v>
      </c>
      <c r="I22" s="812">
        <v>0</v>
      </c>
      <c r="J22" s="812">
        <v>0</v>
      </c>
    </row>
    <row r="23" spans="1:10" ht="12">
      <c r="A23" s="811" t="s">
        <v>234</v>
      </c>
      <c r="B23" s="812">
        <v>0</v>
      </c>
      <c r="C23" s="812">
        <v>0</v>
      </c>
      <c r="D23" s="812">
        <v>0</v>
      </c>
      <c r="E23" s="812">
        <v>0</v>
      </c>
      <c r="F23" s="812">
        <v>0</v>
      </c>
      <c r="G23" s="812">
        <v>0</v>
      </c>
      <c r="H23" s="812">
        <v>0</v>
      </c>
      <c r="I23" s="812">
        <v>0</v>
      </c>
      <c r="J23" s="812">
        <v>0</v>
      </c>
    </row>
    <row r="24" spans="1:10" ht="12">
      <c r="A24" s="811" t="s">
        <v>235</v>
      </c>
      <c r="B24" s="812">
        <v>120</v>
      </c>
      <c r="C24" s="812">
        <v>0</v>
      </c>
      <c r="D24" s="812">
        <v>0</v>
      </c>
      <c r="E24" s="812">
        <v>14703</v>
      </c>
      <c r="F24" s="812">
        <v>0</v>
      </c>
      <c r="G24" s="812">
        <v>0</v>
      </c>
      <c r="H24" s="812">
        <v>0</v>
      </c>
      <c r="I24" s="812">
        <v>14823</v>
      </c>
      <c r="J24" s="812">
        <v>14703</v>
      </c>
    </row>
    <row r="25" spans="1:10" ht="12">
      <c r="A25" s="811" t="s">
        <v>236</v>
      </c>
      <c r="B25" s="812">
        <v>120</v>
      </c>
      <c r="C25" s="812">
        <v>0</v>
      </c>
      <c r="D25" s="812">
        <v>0</v>
      </c>
      <c r="E25" s="812">
        <v>0</v>
      </c>
      <c r="F25" s="812">
        <v>0</v>
      </c>
      <c r="G25" s="812">
        <v>0</v>
      </c>
      <c r="H25" s="812">
        <v>0</v>
      </c>
      <c r="I25" s="812">
        <v>120</v>
      </c>
      <c r="J25" s="812">
        <v>0</v>
      </c>
    </row>
    <row r="26" spans="1:10" ht="12">
      <c r="A26" s="811" t="s">
        <v>237</v>
      </c>
      <c r="B26" s="812">
        <v>0</v>
      </c>
      <c r="C26" s="812">
        <v>0</v>
      </c>
      <c r="D26" s="812">
        <v>0</v>
      </c>
      <c r="E26" s="812">
        <v>14703</v>
      </c>
      <c r="F26" s="812">
        <v>0</v>
      </c>
      <c r="G26" s="812">
        <v>0</v>
      </c>
      <c r="H26" s="812">
        <v>0</v>
      </c>
      <c r="I26" s="812">
        <v>14703</v>
      </c>
      <c r="J26" s="812">
        <v>14703</v>
      </c>
    </row>
    <row r="27" spans="1:10" ht="12">
      <c r="A27" s="811" t="s">
        <v>238</v>
      </c>
      <c r="B27" s="812">
        <v>0</v>
      </c>
      <c r="C27" s="812">
        <v>0</v>
      </c>
      <c r="D27" s="812">
        <v>0</v>
      </c>
      <c r="E27" s="812">
        <v>0</v>
      </c>
      <c r="F27" s="812">
        <v>0</v>
      </c>
      <c r="G27" s="812">
        <v>0</v>
      </c>
      <c r="H27" s="812">
        <v>0</v>
      </c>
      <c r="I27" s="812">
        <v>0</v>
      </c>
      <c r="J27" s="812">
        <v>0</v>
      </c>
    </row>
    <row r="28" spans="1:10" ht="12">
      <c r="A28" s="811" t="s">
        <v>239</v>
      </c>
      <c r="B28" s="812">
        <v>0</v>
      </c>
      <c r="C28" s="812">
        <v>0</v>
      </c>
      <c r="D28" s="812">
        <v>0</v>
      </c>
      <c r="E28" s="812">
        <v>0</v>
      </c>
      <c r="F28" s="812">
        <v>0</v>
      </c>
      <c r="G28" s="812">
        <v>0</v>
      </c>
      <c r="H28" s="812">
        <v>0</v>
      </c>
      <c r="I28" s="812">
        <v>0</v>
      </c>
      <c r="J28" s="812">
        <v>0</v>
      </c>
    </row>
    <row r="29" spans="1:10" ht="12">
      <c r="A29" s="811" t="s">
        <v>240</v>
      </c>
      <c r="B29" s="812">
        <v>25579056</v>
      </c>
      <c r="C29" s="812">
        <v>3776124</v>
      </c>
      <c r="D29" s="812">
        <v>5874590</v>
      </c>
      <c r="E29" s="812">
        <v>4037404</v>
      </c>
      <c r="F29" s="812">
        <v>576813</v>
      </c>
      <c r="G29" s="812">
        <v>4355276</v>
      </c>
      <c r="H29" s="812">
        <v>1722860</v>
      </c>
      <c r="I29" s="812">
        <v>45922123</v>
      </c>
      <c r="J29" s="812">
        <v>20343067</v>
      </c>
    </row>
    <row r="30" spans="1:10" ht="12">
      <c r="A30" s="811" t="s">
        <v>241</v>
      </c>
      <c r="B30" s="812">
        <v>25538547</v>
      </c>
      <c r="C30" s="812">
        <v>3770757</v>
      </c>
      <c r="D30" s="812">
        <v>5868889</v>
      </c>
      <c r="E30" s="812">
        <v>4021977</v>
      </c>
      <c r="F30" s="812">
        <v>575628</v>
      </c>
      <c r="G30" s="812">
        <v>4329108</v>
      </c>
      <c r="H30" s="812">
        <v>1720183</v>
      </c>
      <c r="I30" s="812">
        <v>45825089</v>
      </c>
      <c r="J30" s="812">
        <v>20286542</v>
      </c>
    </row>
    <row r="31" spans="1:10" ht="12">
      <c r="A31" s="811" t="s">
        <v>242</v>
      </c>
      <c r="B31" s="812">
        <v>18830502</v>
      </c>
      <c r="C31" s="812">
        <v>2832948</v>
      </c>
      <c r="D31" s="812">
        <v>4766946</v>
      </c>
      <c r="E31" s="812">
        <v>3353588</v>
      </c>
      <c r="F31" s="812">
        <v>516332</v>
      </c>
      <c r="G31" s="812">
        <v>3994843</v>
      </c>
      <c r="H31" s="812">
        <v>1384988</v>
      </c>
      <c r="I31" s="812">
        <v>35680147</v>
      </c>
      <c r="J31" s="812">
        <v>16849645</v>
      </c>
    </row>
    <row r="32" spans="1:10" ht="12">
      <c r="A32" s="811" t="s">
        <v>243</v>
      </c>
      <c r="B32" s="812">
        <v>274380</v>
      </c>
      <c r="C32" s="812">
        <v>64547</v>
      </c>
      <c r="D32" s="812">
        <v>468719</v>
      </c>
      <c r="E32" s="812">
        <v>88628</v>
      </c>
      <c r="F32" s="812">
        <v>332</v>
      </c>
      <c r="G32" s="812">
        <v>22103</v>
      </c>
      <c r="H32" s="812">
        <v>47130</v>
      </c>
      <c r="I32" s="812">
        <v>965839</v>
      </c>
      <c r="J32" s="812">
        <v>691459</v>
      </c>
    </row>
    <row r="33" spans="1:10" ht="12">
      <c r="A33" s="811" t="s">
        <v>244</v>
      </c>
      <c r="B33" s="812">
        <v>0</v>
      </c>
      <c r="C33" s="812">
        <v>0</v>
      </c>
      <c r="D33" s="812" t="s">
        <v>191</v>
      </c>
      <c r="E33" s="812">
        <v>0</v>
      </c>
      <c r="F33" s="812">
        <v>0</v>
      </c>
      <c r="G33" s="812">
        <v>0</v>
      </c>
      <c r="H33" s="812">
        <v>0</v>
      </c>
      <c r="I33" s="812">
        <v>0</v>
      </c>
      <c r="J33" s="812">
        <v>0</v>
      </c>
    </row>
    <row r="34" spans="1:10" ht="12">
      <c r="A34" s="811" t="s">
        <v>245</v>
      </c>
      <c r="B34" s="812">
        <v>97764</v>
      </c>
      <c r="C34" s="812">
        <v>57780</v>
      </c>
      <c r="D34" s="812">
        <v>24720</v>
      </c>
      <c r="E34" s="812">
        <v>27782</v>
      </c>
      <c r="F34" s="812">
        <v>753</v>
      </c>
      <c r="G34" s="812">
        <v>31209</v>
      </c>
      <c r="H34" s="812">
        <v>8003</v>
      </c>
      <c r="I34" s="812">
        <v>248011</v>
      </c>
      <c r="J34" s="812">
        <v>150247</v>
      </c>
    </row>
    <row r="35" spans="1:10" ht="12">
      <c r="A35" s="811" t="s">
        <v>246</v>
      </c>
      <c r="B35" s="812">
        <v>0</v>
      </c>
      <c r="C35" s="812">
        <v>0</v>
      </c>
      <c r="D35" s="812" t="s">
        <v>191</v>
      </c>
      <c r="E35" s="812">
        <v>0</v>
      </c>
      <c r="F35" s="812">
        <v>0</v>
      </c>
      <c r="G35" s="812">
        <v>0</v>
      </c>
      <c r="H35" s="812">
        <v>0</v>
      </c>
      <c r="I35" s="812">
        <v>0</v>
      </c>
      <c r="J35" s="812">
        <v>0</v>
      </c>
    </row>
    <row r="36" spans="1:10" ht="12">
      <c r="A36" s="811" t="s">
        <v>247</v>
      </c>
      <c r="B36" s="812">
        <v>1223045</v>
      </c>
      <c r="C36" s="812">
        <v>240468</v>
      </c>
      <c r="D36" s="812">
        <v>173298</v>
      </c>
      <c r="E36" s="812">
        <v>78782</v>
      </c>
      <c r="F36" s="812">
        <v>14019</v>
      </c>
      <c r="G36" s="812">
        <v>189588</v>
      </c>
      <c r="H36" s="812">
        <v>28126</v>
      </c>
      <c r="I36" s="812">
        <v>1947326</v>
      </c>
      <c r="J36" s="812">
        <v>724281</v>
      </c>
    </row>
    <row r="37" spans="1:10" ht="12">
      <c r="A37" s="811" t="s">
        <v>248</v>
      </c>
      <c r="B37" s="812">
        <v>5016889</v>
      </c>
      <c r="C37" s="812">
        <v>513273</v>
      </c>
      <c r="D37" s="812">
        <v>434070</v>
      </c>
      <c r="E37" s="812">
        <v>374022</v>
      </c>
      <c r="F37" s="812">
        <v>44153</v>
      </c>
      <c r="G37" s="812">
        <v>91358</v>
      </c>
      <c r="H37" s="812">
        <v>249764</v>
      </c>
      <c r="I37" s="812">
        <v>6723529</v>
      </c>
      <c r="J37" s="812">
        <v>1706640</v>
      </c>
    </row>
    <row r="38" spans="1:10" ht="12">
      <c r="A38" s="811" t="s">
        <v>249</v>
      </c>
      <c r="B38" s="812">
        <v>95967</v>
      </c>
      <c r="C38" s="812">
        <v>61741</v>
      </c>
      <c r="D38" s="812">
        <v>1136</v>
      </c>
      <c r="E38" s="812">
        <v>99175</v>
      </c>
      <c r="F38" s="812">
        <v>39</v>
      </c>
      <c r="G38" s="812">
        <v>7</v>
      </c>
      <c r="H38" s="812">
        <v>2172</v>
      </c>
      <c r="I38" s="812">
        <v>260237</v>
      </c>
      <c r="J38" s="812">
        <v>164270</v>
      </c>
    </row>
    <row r="39" spans="1:10" ht="12">
      <c r="A39" s="811" t="s">
        <v>250</v>
      </c>
      <c r="B39" s="812">
        <v>40509</v>
      </c>
      <c r="C39" s="812">
        <v>5367</v>
      </c>
      <c r="D39" s="812">
        <v>5701</v>
      </c>
      <c r="E39" s="812">
        <v>15427</v>
      </c>
      <c r="F39" s="812">
        <v>1185</v>
      </c>
      <c r="G39" s="812">
        <v>26168</v>
      </c>
      <c r="H39" s="812">
        <v>2677</v>
      </c>
      <c r="I39" s="812">
        <v>97034</v>
      </c>
      <c r="J39" s="812">
        <v>56525</v>
      </c>
    </row>
    <row r="40" spans="1:10" ht="12">
      <c r="A40" s="811" t="s">
        <v>251</v>
      </c>
      <c r="B40" s="812">
        <v>33517</v>
      </c>
      <c r="C40" s="812">
        <v>5367</v>
      </c>
      <c r="D40" s="812">
        <v>5701</v>
      </c>
      <c r="E40" s="812">
        <v>15242</v>
      </c>
      <c r="F40" s="812">
        <v>1185</v>
      </c>
      <c r="G40" s="812">
        <v>12610</v>
      </c>
      <c r="H40" s="812">
        <v>2677</v>
      </c>
      <c r="I40" s="812">
        <v>76299</v>
      </c>
      <c r="J40" s="812">
        <v>42782</v>
      </c>
    </row>
    <row r="41" spans="1:10" ht="12">
      <c r="A41" s="811" t="s">
        <v>252</v>
      </c>
      <c r="B41" s="812">
        <v>6992</v>
      </c>
      <c r="C41" s="812">
        <v>0</v>
      </c>
      <c r="D41" s="812">
        <v>0</v>
      </c>
      <c r="E41" s="812">
        <v>185</v>
      </c>
      <c r="F41" s="812">
        <v>0</v>
      </c>
      <c r="G41" s="812">
        <v>13558</v>
      </c>
      <c r="H41" s="812">
        <v>0</v>
      </c>
      <c r="I41" s="812">
        <v>20735</v>
      </c>
      <c r="J41" s="812">
        <v>13743</v>
      </c>
    </row>
    <row r="42" spans="1:10" ht="12">
      <c r="A42" s="811" t="s">
        <v>253</v>
      </c>
      <c r="B42" s="812">
        <v>36820266</v>
      </c>
      <c r="C42" s="812">
        <v>2673864</v>
      </c>
      <c r="D42" s="812">
        <v>6813309</v>
      </c>
      <c r="E42" s="812">
        <v>5600713</v>
      </c>
      <c r="F42" s="812">
        <v>1348522</v>
      </c>
      <c r="G42" s="812">
        <v>9115668</v>
      </c>
      <c r="H42" s="812">
        <v>2163583</v>
      </c>
      <c r="I42" s="812">
        <v>64535925</v>
      </c>
      <c r="J42" s="812">
        <v>27715659</v>
      </c>
    </row>
    <row r="43" spans="1:10" ht="12">
      <c r="A43" s="811" t="s">
        <v>254</v>
      </c>
      <c r="B43" s="812">
        <v>0</v>
      </c>
      <c r="C43" s="812">
        <v>0</v>
      </c>
      <c r="D43" s="812">
        <v>0</v>
      </c>
      <c r="E43" s="812">
        <v>0</v>
      </c>
      <c r="F43" s="812">
        <v>0</v>
      </c>
      <c r="G43" s="812">
        <v>0</v>
      </c>
      <c r="H43" s="812">
        <v>0</v>
      </c>
      <c r="I43" s="812">
        <v>0</v>
      </c>
      <c r="J43" s="812">
        <v>0</v>
      </c>
    </row>
    <row r="44" spans="1:10" ht="12">
      <c r="A44" s="811" t="s">
        <v>255</v>
      </c>
      <c r="B44" s="812">
        <v>36819895</v>
      </c>
      <c r="C44" s="812">
        <v>2673864</v>
      </c>
      <c r="D44" s="812">
        <v>6813309</v>
      </c>
      <c r="E44" s="812">
        <v>5600713</v>
      </c>
      <c r="F44" s="812">
        <v>1348522</v>
      </c>
      <c r="G44" s="812">
        <v>9115607</v>
      </c>
      <c r="H44" s="812">
        <v>2163583</v>
      </c>
      <c r="I44" s="812">
        <v>64535493</v>
      </c>
      <c r="J44" s="812">
        <v>27715598</v>
      </c>
    </row>
    <row r="45" spans="1:10" ht="12">
      <c r="A45" s="811" t="s">
        <v>256</v>
      </c>
      <c r="B45" s="812">
        <v>36807544</v>
      </c>
      <c r="C45" s="812">
        <v>2673226</v>
      </c>
      <c r="D45" s="812">
        <v>6811543</v>
      </c>
      <c r="E45" s="812">
        <v>5599576</v>
      </c>
      <c r="F45" s="812">
        <v>1347985</v>
      </c>
      <c r="G45" s="812">
        <v>9115022</v>
      </c>
      <c r="H45" s="812">
        <v>2162529</v>
      </c>
      <c r="I45" s="812">
        <v>64517425</v>
      </c>
      <c r="J45" s="812">
        <v>27709881</v>
      </c>
    </row>
    <row r="46" spans="1:10" ht="12">
      <c r="A46" s="811" t="s">
        <v>257</v>
      </c>
      <c r="B46" s="812">
        <v>21480578</v>
      </c>
      <c r="C46" s="812">
        <v>1558416</v>
      </c>
      <c r="D46" s="812">
        <v>4559976</v>
      </c>
      <c r="E46" s="812">
        <v>3770300</v>
      </c>
      <c r="F46" s="812">
        <v>1023765</v>
      </c>
      <c r="G46" s="812">
        <v>5691024</v>
      </c>
      <c r="H46" s="812">
        <v>1636765</v>
      </c>
      <c r="I46" s="812">
        <v>39720824</v>
      </c>
      <c r="J46" s="812">
        <v>18240246</v>
      </c>
    </row>
    <row r="47" spans="1:10" ht="12">
      <c r="A47" s="811" t="s">
        <v>258</v>
      </c>
      <c r="B47" s="812">
        <v>2697606</v>
      </c>
      <c r="C47" s="812">
        <v>286326</v>
      </c>
      <c r="D47" s="812">
        <v>475812</v>
      </c>
      <c r="E47" s="812">
        <v>275441</v>
      </c>
      <c r="F47" s="812">
        <v>58989</v>
      </c>
      <c r="G47" s="812">
        <v>525348</v>
      </c>
      <c r="H47" s="812">
        <v>164454</v>
      </c>
      <c r="I47" s="812">
        <v>4483976</v>
      </c>
      <c r="J47" s="812">
        <v>1786370</v>
      </c>
    </row>
    <row r="48" spans="1:10" ht="12">
      <c r="A48" s="811" t="s">
        <v>259</v>
      </c>
      <c r="B48" s="812">
        <v>9531860</v>
      </c>
      <c r="C48" s="812">
        <v>560722</v>
      </c>
      <c r="D48" s="812">
        <v>1253029</v>
      </c>
      <c r="E48" s="812">
        <v>1171476</v>
      </c>
      <c r="F48" s="812">
        <v>136310</v>
      </c>
      <c r="G48" s="812">
        <v>1194904</v>
      </c>
      <c r="H48" s="812">
        <v>209761</v>
      </c>
      <c r="I48" s="812">
        <v>14058062</v>
      </c>
      <c r="J48" s="812">
        <v>4526202</v>
      </c>
    </row>
    <row r="49" spans="1:10" ht="12">
      <c r="A49" s="811" t="s">
        <v>260</v>
      </c>
      <c r="B49" s="812">
        <v>33959</v>
      </c>
      <c r="C49" s="812">
        <v>6650</v>
      </c>
      <c r="D49" s="812">
        <v>9101</v>
      </c>
      <c r="E49" s="812">
        <v>4492</v>
      </c>
      <c r="F49" s="812">
        <v>3321</v>
      </c>
      <c r="G49" s="812">
        <v>17555</v>
      </c>
      <c r="H49" s="812">
        <v>391</v>
      </c>
      <c r="I49" s="812">
        <v>75469</v>
      </c>
      <c r="J49" s="812">
        <v>41510</v>
      </c>
    </row>
    <row r="50" spans="1:10" ht="12">
      <c r="A50" s="811" t="s">
        <v>261</v>
      </c>
      <c r="B50" s="812">
        <v>2518174</v>
      </c>
      <c r="C50" s="812">
        <v>165621</v>
      </c>
      <c r="D50" s="812">
        <v>185676</v>
      </c>
      <c r="E50" s="812">
        <v>159721</v>
      </c>
      <c r="F50" s="812">
        <v>63263</v>
      </c>
      <c r="G50" s="812">
        <v>791307</v>
      </c>
      <c r="H50" s="812">
        <v>77088</v>
      </c>
      <c r="I50" s="812">
        <v>3960850</v>
      </c>
      <c r="J50" s="812">
        <v>1442676</v>
      </c>
    </row>
    <row r="51" spans="1:10" ht="12">
      <c r="A51" s="811" t="s">
        <v>262</v>
      </c>
      <c r="B51" s="812">
        <v>536158</v>
      </c>
      <c r="C51" s="812">
        <v>90464</v>
      </c>
      <c r="D51" s="812">
        <v>285112</v>
      </c>
      <c r="E51" s="812">
        <v>186233</v>
      </c>
      <c r="F51" s="812">
        <v>62086</v>
      </c>
      <c r="G51" s="812">
        <v>839719</v>
      </c>
      <c r="H51" s="812">
        <v>56597</v>
      </c>
      <c r="I51" s="812">
        <v>2056369</v>
      </c>
      <c r="J51" s="812">
        <v>1520211</v>
      </c>
    </row>
    <row r="52" spans="1:10" ht="12">
      <c r="A52" s="811" t="s">
        <v>263</v>
      </c>
      <c r="B52" s="812">
        <v>0</v>
      </c>
      <c r="C52" s="812">
        <v>1667</v>
      </c>
      <c r="D52" s="812">
        <v>0</v>
      </c>
      <c r="E52" s="812">
        <v>0</v>
      </c>
      <c r="F52" s="812">
        <v>0</v>
      </c>
      <c r="G52" s="812">
        <v>0</v>
      </c>
      <c r="H52" s="812">
        <v>0</v>
      </c>
      <c r="I52" s="812">
        <v>1667</v>
      </c>
      <c r="J52" s="812">
        <v>1667</v>
      </c>
    </row>
    <row r="53" spans="1:10" ht="12">
      <c r="A53" s="811" t="s">
        <v>264</v>
      </c>
      <c r="B53" s="812">
        <v>0</v>
      </c>
      <c r="C53" s="812">
        <v>2448</v>
      </c>
      <c r="D53" s="812">
        <v>0</v>
      </c>
      <c r="E53" s="812">
        <v>0</v>
      </c>
      <c r="F53" s="812">
        <v>0</v>
      </c>
      <c r="G53" s="812">
        <v>0</v>
      </c>
      <c r="H53" s="812">
        <v>0</v>
      </c>
      <c r="I53" s="812">
        <v>2448</v>
      </c>
      <c r="J53" s="812">
        <v>2448</v>
      </c>
    </row>
    <row r="54" spans="1:10" ht="12">
      <c r="A54" s="811" t="s">
        <v>265</v>
      </c>
      <c r="B54" s="812">
        <v>0</v>
      </c>
      <c r="C54" s="812">
        <v>0</v>
      </c>
      <c r="D54" s="812">
        <v>0</v>
      </c>
      <c r="E54" s="812">
        <v>0</v>
      </c>
      <c r="F54" s="812">
        <v>0</v>
      </c>
      <c r="G54" s="812">
        <v>0</v>
      </c>
      <c r="H54" s="812">
        <v>0</v>
      </c>
      <c r="I54" s="812">
        <v>0</v>
      </c>
      <c r="J54" s="812">
        <v>0</v>
      </c>
    </row>
    <row r="55" spans="1:10" ht="12">
      <c r="A55" s="811" t="s">
        <v>266</v>
      </c>
      <c r="B55" s="812">
        <v>9209</v>
      </c>
      <c r="C55" s="812">
        <v>912</v>
      </c>
      <c r="D55" s="812">
        <v>42837</v>
      </c>
      <c r="E55" s="812">
        <v>31913</v>
      </c>
      <c r="F55" s="812">
        <v>251</v>
      </c>
      <c r="G55" s="812">
        <v>55165</v>
      </c>
      <c r="H55" s="812">
        <v>17473</v>
      </c>
      <c r="I55" s="812">
        <v>157760</v>
      </c>
      <c r="J55" s="812">
        <v>148551</v>
      </c>
    </row>
    <row r="56" spans="1:10" ht="12">
      <c r="A56" s="811" t="s">
        <v>267</v>
      </c>
      <c r="B56" s="812">
        <v>12351</v>
      </c>
      <c r="C56" s="812">
        <v>638</v>
      </c>
      <c r="D56" s="812">
        <v>1766</v>
      </c>
      <c r="E56" s="812">
        <v>1137</v>
      </c>
      <c r="F56" s="812">
        <v>537</v>
      </c>
      <c r="G56" s="812">
        <v>585</v>
      </c>
      <c r="H56" s="812">
        <v>1054</v>
      </c>
      <c r="I56" s="812">
        <v>18068</v>
      </c>
      <c r="J56" s="812">
        <v>5717</v>
      </c>
    </row>
    <row r="57" spans="1:10" ht="12">
      <c r="A57" s="811" t="s">
        <v>268</v>
      </c>
      <c r="B57" s="812">
        <v>371</v>
      </c>
      <c r="C57" s="812">
        <v>0</v>
      </c>
      <c r="D57" s="812">
        <v>0</v>
      </c>
      <c r="E57" s="812">
        <v>0</v>
      </c>
      <c r="F57" s="812">
        <v>0</v>
      </c>
      <c r="G57" s="812">
        <v>61</v>
      </c>
      <c r="H57" s="812">
        <v>0</v>
      </c>
      <c r="I57" s="812">
        <v>432</v>
      </c>
      <c r="J57" s="812">
        <v>61</v>
      </c>
    </row>
    <row r="58" spans="1:10" ht="12">
      <c r="A58" s="811" t="s">
        <v>269</v>
      </c>
      <c r="B58" s="812">
        <v>0</v>
      </c>
      <c r="C58" s="812">
        <v>0</v>
      </c>
      <c r="D58" s="812">
        <v>0</v>
      </c>
      <c r="E58" s="812">
        <v>1</v>
      </c>
      <c r="F58" s="812">
        <v>916</v>
      </c>
      <c r="G58" s="812">
        <v>85</v>
      </c>
      <c r="H58" s="812">
        <v>0</v>
      </c>
      <c r="I58" s="812">
        <v>1002</v>
      </c>
      <c r="J58" s="812">
        <v>1002</v>
      </c>
    </row>
    <row r="59" spans="1:10" ht="12">
      <c r="A59" s="811" t="s">
        <v>270</v>
      </c>
      <c r="B59" s="812">
        <v>0</v>
      </c>
      <c r="C59" s="812">
        <v>0</v>
      </c>
      <c r="D59" s="812">
        <v>0</v>
      </c>
      <c r="E59" s="812">
        <v>1</v>
      </c>
      <c r="F59" s="812">
        <v>902</v>
      </c>
      <c r="G59" s="812">
        <v>0</v>
      </c>
      <c r="H59" s="812">
        <v>0</v>
      </c>
      <c r="I59" s="812">
        <v>903</v>
      </c>
      <c r="J59" s="812">
        <v>903</v>
      </c>
    </row>
    <row r="60" spans="1:10" ht="12">
      <c r="A60" s="811" t="s">
        <v>271</v>
      </c>
      <c r="B60" s="812">
        <v>0</v>
      </c>
      <c r="C60" s="812">
        <v>0</v>
      </c>
      <c r="D60" s="812">
        <v>0</v>
      </c>
      <c r="E60" s="812">
        <v>0</v>
      </c>
      <c r="F60" s="812">
        <v>14</v>
      </c>
      <c r="G60" s="812">
        <v>85</v>
      </c>
      <c r="H60" s="812">
        <v>0</v>
      </c>
      <c r="I60" s="812">
        <v>99</v>
      </c>
      <c r="J60" s="812">
        <v>99</v>
      </c>
    </row>
    <row r="61" spans="1:10" ht="12">
      <c r="A61" s="811" t="s">
        <v>272</v>
      </c>
      <c r="B61" s="812">
        <v>65319272</v>
      </c>
      <c r="C61" s="812">
        <v>6688851</v>
      </c>
      <c r="D61" s="812">
        <v>13198317</v>
      </c>
      <c r="E61" s="812">
        <v>10316757</v>
      </c>
      <c r="F61" s="812">
        <v>2021729</v>
      </c>
      <c r="G61" s="812">
        <v>13676821</v>
      </c>
      <c r="H61" s="812">
        <v>3986908</v>
      </c>
      <c r="I61" s="812">
        <v>115208655</v>
      </c>
      <c r="J61" s="812">
        <v>49889383</v>
      </c>
    </row>
    <row r="62" s="810" customFormat="1" ht="12"/>
    <row r="63" s="810" customFormat="1" ht="12"/>
    <row r="64" s="810" customFormat="1" ht="12"/>
    <row r="65" spans="2:10" ht="12">
      <c r="B65" s="660"/>
      <c r="C65" s="660"/>
      <c r="D65" s="660"/>
      <c r="E65" s="660"/>
      <c r="F65" s="660"/>
      <c r="G65" s="660"/>
      <c r="H65" s="660"/>
      <c r="I65" s="660"/>
      <c r="J65" s="660"/>
    </row>
    <row r="66" spans="1:10" ht="12.75">
      <c r="A66" s="804" t="s">
        <v>336</v>
      </c>
      <c r="B66" s="804"/>
      <c r="C66" s="804"/>
      <c r="D66" s="804"/>
      <c r="E66" s="804"/>
      <c r="F66" s="804"/>
      <c r="G66" s="804"/>
      <c r="H66" s="804"/>
      <c r="I66" s="813" t="s">
        <v>206</v>
      </c>
      <c r="J66" s="806"/>
    </row>
    <row r="67" spans="1:10" ht="12">
      <c r="A67" s="807" t="s">
        <v>191</v>
      </c>
      <c r="B67" s="1060" t="s">
        <v>207</v>
      </c>
      <c r="C67" s="1061"/>
      <c r="D67" s="1061"/>
      <c r="E67" s="1061"/>
      <c r="F67" s="1061"/>
      <c r="G67" s="1061"/>
      <c r="H67" s="1061"/>
      <c r="I67" s="1061"/>
      <c r="J67" s="1062"/>
    </row>
    <row r="68" spans="1:10" s="810" customFormat="1" ht="33.75">
      <c r="A68" s="808" t="s">
        <v>208</v>
      </c>
      <c r="B68" s="809" t="s">
        <v>209</v>
      </c>
      <c r="C68" s="809" t="s">
        <v>210</v>
      </c>
      <c r="D68" s="809" t="s">
        <v>92</v>
      </c>
      <c r="E68" s="809" t="s">
        <v>211</v>
      </c>
      <c r="F68" s="809" t="s">
        <v>91</v>
      </c>
      <c r="G68" s="809" t="s">
        <v>212</v>
      </c>
      <c r="H68" s="809" t="s">
        <v>325</v>
      </c>
      <c r="I68" s="809" t="s">
        <v>273</v>
      </c>
      <c r="J68" s="809" t="s">
        <v>214</v>
      </c>
    </row>
    <row r="69" spans="1:10" ht="12">
      <c r="A69" s="811" t="s">
        <v>274</v>
      </c>
      <c r="B69" s="812">
        <v>27416073</v>
      </c>
      <c r="C69" s="812">
        <v>2080887</v>
      </c>
      <c r="D69" s="812">
        <v>7650857</v>
      </c>
      <c r="E69" s="812">
        <v>6648941</v>
      </c>
      <c r="F69" s="812">
        <v>1210537</v>
      </c>
      <c r="G69" s="812">
        <v>7452250</v>
      </c>
      <c r="H69" s="812">
        <v>1742864</v>
      </c>
      <c r="I69" s="812">
        <v>54202409</v>
      </c>
      <c r="J69" s="812">
        <v>26786336</v>
      </c>
    </row>
    <row r="70" spans="1:10" ht="12">
      <c r="A70" s="811" t="s">
        <v>275</v>
      </c>
      <c r="B70" s="812">
        <v>0</v>
      </c>
      <c r="C70" s="812">
        <v>0</v>
      </c>
      <c r="D70" s="812">
        <v>0</v>
      </c>
      <c r="E70" s="812">
        <v>0</v>
      </c>
      <c r="F70" s="812">
        <v>0</v>
      </c>
      <c r="G70" s="812">
        <v>0</v>
      </c>
      <c r="H70" s="812">
        <v>0</v>
      </c>
      <c r="I70" s="812">
        <v>0</v>
      </c>
      <c r="J70" s="812">
        <v>0</v>
      </c>
    </row>
    <row r="71" spans="1:10" ht="12">
      <c r="A71" s="811" t="s">
        <v>276</v>
      </c>
      <c r="B71" s="812">
        <v>0</v>
      </c>
      <c r="C71" s="812">
        <v>0</v>
      </c>
      <c r="D71" s="812">
        <v>0</v>
      </c>
      <c r="E71" s="812">
        <v>56131</v>
      </c>
      <c r="F71" s="812">
        <v>0</v>
      </c>
      <c r="G71" s="812">
        <v>0</v>
      </c>
      <c r="H71" s="812">
        <v>-37904</v>
      </c>
      <c r="I71" s="812">
        <v>18227</v>
      </c>
      <c r="J71" s="812">
        <v>18227</v>
      </c>
    </row>
    <row r="72" spans="1:10" ht="12">
      <c r="A72" s="811" t="s">
        <v>277</v>
      </c>
      <c r="B72" s="812">
        <v>15035954</v>
      </c>
      <c r="C72" s="812">
        <v>1017287</v>
      </c>
      <c r="D72" s="812">
        <v>3113912</v>
      </c>
      <c r="E72" s="812">
        <v>2482441</v>
      </c>
      <c r="F72" s="812">
        <v>384823</v>
      </c>
      <c r="G72" s="812">
        <v>2936841</v>
      </c>
      <c r="H72" s="812">
        <v>506549</v>
      </c>
      <c r="I72" s="812">
        <v>25477807</v>
      </c>
      <c r="J72" s="812">
        <v>10441853</v>
      </c>
    </row>
    <row r="73" spans="1:10" ht="12">
      <c r="A73" s="811" t="s">
        <v>278</v>
      </c>
      <c r="B73" s="812">
        <v>9162712</v>
      </c>
      <c r="C73" s="812">
        <v>522406</v>
      </c>
      <c r="D73" s="812">
        <v>1206439</v>
      </c>
      <c r="E73" s="812">
        <v>1137056</v>
      </c>
      <c r="F73" s="812">
        <v>136389</v>
      </c>
      <c r="G73" s="812">
        <v>1086329</v>
      </c>
      <c r="H73" s="812">
        <v>144224</v>
      </c>
      <c r="I73" s="812">
        <v>13395555</v>
      </c>
      <c r="J73" s="812">
        <v>4232843</v>
      </c>
    </row>
    <row r="74" spans="1:10" ht="12">
      <c r="A74" s="811" t="s">
        <v>279</v>
      </c>
      <c r="B74" s="812">
        <v>36519</v>
      </c>
      <c r="C74" s="812">
        <v>8314</v>
      </c>
      <c r="D74" s="812">
        <v>10475</v>
      </c>
      <c r="E74" s="812">
        <v>4125</v>
      </c>
      <c r="F74" s="812">
        <v>3775</v>
      </c>
      <c r="G74" s="812">
        <v>17855</v>
      </c>
      <c r="H74" s="812">
        <v>417</v>
      </c>
      <c r="I74" s="812">
        <v>81480</v>
      </c>
      <c r="J74" s="812">
        <v>44961</v>
      </c>
    </row>
    <row r="75" spans="1:10" ht="12">
      <c r="A75" s="811" t="s">
        <v>280</v>
      </c>
      <c r="B75" s="812">
        <v>2807070</v>
      </c>
      <c r="C75" s="812">
        <v>235682</v>
      </c>
      <c r="D75" s="812">
        <v>510418</v>
      </c>
      <c r="E75" s="812">
        <v>476309</v>
      </c>
      <c r="F75" s="812">
        <v>95478</v>
      </c>
      <c r="G75" s="812">
        <v>200827</v>
      </c>
      <c r="H75" s="812">
        <v>261330</v>
      </c>
      <c r="I75" s="812">
        <v>4587114</v>
      </c>
      <c r="J75" s="812">
        <v>1780044</v>
      </c>
    </row>
    <row r="76" spans="1:10" ht="12">
      <c r="A76" s="811" t="s">
        <v>281</v>
      </c>
      <c r="B76" s="812">
        <v>2521777</v>
      </c>
      <c r="C76" s="812">
        <v>168549</v>
      </c>
      <c r="D76" s="812">
        <v>190385</v>
      </c>
      <c r="E76" s="812">
        <v>152887</v>
      </c>
      <c r="F76" s="812">
        <v>62675</v>
      </c>
      <c r="G76" s="812">
        <v>792784</v>
      </c>
      <c r="H76" s="812">
        <v>75340</v>
      </c>
      <c r="I76" s="812">
        <v>3964397</v>
      </c>
      <c r="J76" s="812">
        <v>1442620</v>
      </c>
    </row>
    <row r="77" spans="1:10" ht="12">
      <c r="A77" s="811" t="s">
        <v>282</v>
      </c>
      <c r="B77" s="812">
        <v>507876</v>
      </c>
      <c r="C77" s="812">
        <v>79868</v>
      </c>
      <c r="D77" s="812">
        <v>1196195</v>
      </c>
      <c r="E77" s="812">
        <v>712064</v>
      </c>
      <c r="F77" s="812">
        <v>86506</v>
      </c>
      <c r="G77" s="812">
        <v>839046</v>
      </c>
      <c r="H77" s="812">
        <v>25238</v>
      </c>
      <c r="I77" s="812">
        <v>3446793</v>
      </c>
      <c r="J77" s="812">
        <v>2938917</v>
      </c>
    </row>
    <row r="78" spans="1:10" ht="12">
      <c r="A78" s="811" t="s">
        <v>283</v>
      </c>
      <c r="B78" s="812">
        <v>0</v>
      </c>
      <c r="C78" s="812">
        <v>177</v>
      </c>
      <c r="D78" s="812">
        <v>0</v>
      </c>
      <c r="E78" s="812">
        <v>0</v>
      </c>
      <c r="F78" s="812">
        <v>0</v>
      </c>
      <c r="G78" s="812">
        <v>0</v>
      </c>
      <c r="H78" s="812">
        <v>0</v>
      </c>
      <c r="I78" s="812">
        <v>177</v>
      </c>
      <c r="J78" s="812">
        <v>177</v>
      </c>
    </row>
    <row r="79" spans="1:10" ht="12">
      <c r="A79" s="811" t="s">
        <v>284</v>
      </c>
      <c r="B79" s="812">
        <v>0</v>
      </c>
      <c r="C79" s="812">
        <v>2291</v>
      </c>
      <c r="D79" s="812">
        <v>0</v>
      </c>
      <c r="E79" s="812">
        <v>0</v>
      </c>
      <c r="F79" s="812">
        <v>0</v>
      </c>
      <c r="G79" s="812">
        <v>0</v>
      </c>
      <c r="H79" s="812">
        <v>0</v>
      </c>
      <c r="I79" s="812">
        <v>2291</v>
      </c>
      <c r="J79" s="812">
        <v>2291</v>
      </c>
    </row>
    <row r="80" spans="1:10" ht="12">
      <c r="A80" s="811" t="s">
        <v>285</v>
      </c>
      <c r="B80" s="812">
        <v>0</v>
      </c>
      <c r="C80" s="812">
        <v>0</v>
      </c>
      <c r="D80" s="812">
        <v>0</v>
      </c>
      <c r="E80" s="812">
        <v>0</v>
      </c>
      <c r="F80" s="812">
        <v>0</v>
      </c>
      <c r="G80" s="812">
        <v>0</v>
      </c>
      <c r="H80" s="812">
        <v>0</v>
      </c>
      <c r="I80" s="812">
        <v>0</v>
      </c>
      <c r="J80" s="812">
        <v>0</v>
      </c>
    </row>
    <row r="81" spans="1:10" ht="12">
      <c r="A81" s="811" t="s">
        <v>286</v>
      </c>
      <c r="B81" s="812">
        <v>0</v>
      </c>
      <c r="C81" s="812">
        <v>0</v>
      </c>
      <c r="D81" s="812">
        <v>0</v>
      </c>
      <c r="E81" s="812">
        <v>0</v>
      </c>
      <c r="F81" s="812">
        <v>0</v>
      </c>
      <c r="G81" s="812">
        <v>0</v>
      </c>
      <c r="H81" s="812">
        <v>0</v>
      </c>
      <c r="I81" s="812">
        <v>0</v>
      </c>
      <c r="J81" s="812">
        <v>0</v>
      </c>
    </row>
    <row r="82" spans="1:10" ht="12">
      <c r="A82" s="811" t="s">
        <v>287</v>
      </c>
      <c r="B82" s="812">
        <v>104920</v>
      </c>
      <c r="C82" s="812">
        <v>0</v>
      </c>
      <c r="D82" s="812">
        <v>0</v>
      </c>
      <c r="E82" s="812">
        <v>114104</v>
      </c>
      <c r="F82" s="812">
        <v>0</v>
      </c>
      <c r="G82" s="812">
        <v>0</v>
      </c>
      <c r="H82" s="812">
        <v>0</v>
      </c>
      <c r="I82" s="812">
        <v>219024</v>
      </c>
      <c r="J82" s="812">
        <v>114104</v>
      </c>
    </row>
    <row r="83" spans="1:10" ht="12">
      <c r="A83" s="811" t="s">
        <v>288</v>
      </c>
      <c r="B83" s="812">
        <v>104800</v>
      </c>
      <c r="C83" s="812">
        <v>0</v>
      </c>
      <c r="D83" s="812">
        <v>0</v>
      </c>
      <c r="E83" s="812">
        <v>114104</v>
      </c>
      <c r="F83" s="812">
        <v>0</v>
      </c>
      <c r="G83" s="812">
        <v>0</v>
      </c>
      <c r="H83" s="812">
        <v>0</v>
      </c>
      <c r="I83" s="812">
        <v>218904</v>
      </c>
      <c r="J83" s="812">
        <v>114104</v>
      </c>
    </row>
    <row r="84" spans="1:10" ht="12">
      <c r="A84" s="811" t="s">
        <v>289</v>
      </c>
      <c r="B84" s="812">
        <v>120</v>
      </c>
      <c r="C84" s="812">
        <v>0</v>
      </c>
      <c r="D84" s="812">
        <v>0</v>
      </c>
      <c r="E84" s="812">
        <v>0</v>
      </c>
      <c r="F84" s="812">
        <v>0</v>
      </c>
      <c r="G84" s="812">
        <v>0</v>
      </c>
      <c r="H84" s="812">
        <v>0</v>
      </c>
      <c r="I84" s="812">
        <v>120</v>
      </c>
      <c r="J84" s="812">
        <v>0</v>
      </c>
    </row>
    <row r="85" spans="1:10" ht="12">
      <c r="A85" s="811" t="s">
        <v>290</v>
      </c>
      <c r="B85" s="812">
        <v>12267042</v>
      </c>
      <c r="C85" s="812">
        <v>1063229</v>
      </c>
      <c r="D85" s="812">
        <v>4495676</v>
      </c>
      <c r="E85" s="812">
        <v>3936351</v>
      </c>
      <c r="F85" s="812">
        <v>825780</v>
      </c>
      <c r="G85" s="812">
        <v>4461647</v>
      </c>
      <c r="H85" s="812">
        <v>1273067</v>
      </c>
      <c r="I85" s="812">
        <v>28322792</v>
      </c>
      <c r="J85" s="812">
        <v>16055750</v>
      </c>
    </row>
    <row r="86" spans="1:10" ht="12">
      <c r="A86" s="811" t="s">
        <v>291</v>
      </c>
      <c r="B86" s="812">
        <v>9569436</v>
      </c>
      <c r="C86" s="812">
        <v>776903</v>
      </c>
      <c r="D86" s="812">
        <v>4019864</v>
      </c>
      <c r="E86" s="812">
        <v>3660910</v>
      </c>
      <c r="F86" s="812">
        <v>766791</v>
      </c>
      <c r="G86" s="812">
        <v>3936299</v>
      </c>
      <c r="H86" s="812">
        <v>1108613</v>
      </c>
      <c r="I86" s="812">
        <v>23838816</v>
      </c>
      <c r="J86" s="812">
        <v>14269380</v>
      </c>
    </row>
    <row r="87" spans="1:10" ht="12">
      <c r="A87" s="811" t="s">
        <v>292</v>
      </c>
      <c r="B87" s="812">
        <v>2697606</v>
      </c>
      <c r="C87" s="812">
        <v>286326</v>
      </c>
      <c r="D87" s="812">
        <v>475812</v>
      </c>
      <c r="E87" s="812">
        <v>275441</v>
      </c>
      <c r="F87" s="812">
        <v>58989</v>
      </c>
      <c r="G87" s="812">
        <v>525348</v>
      </c>
      <c r="H87" s="812">
        <v>164454</v>
      </c>
      <c r="I87" s="812">
        <v>4483976</v>
      </c>
      <c r="J87" s="812">
        <v>1786370</v>
      </c>
    </row>
    <row r="88" spans="1:10" ht="12">
      <c r="A88" s="811" t="s">
        <v>293</v>
      </c>
      <c r="B88" s="812">
        <v>5282</v>
      </c>
      <c r="C88" s="812">
        <v>0</v>
      </c>
      <c r="D88" s="812">
        <v>39401</v>
      </c>
      <c r="E88" s="812">
        <v>59388</v>
      </c>
      <c r="F88" s="812">
        <v>0</v>
      </c>
      <c r="G88" s="812">
        <v>52549</v>
      </c>
      <c r="H88" s="812">
        <v>601</v>
      </c>
      <c r="I88" s="812">
        <v>157221</v>
      </c>
      <c r="J88" s="812">
        <v>151939</v>
      </c>
    </row>
    <row r="89" spans="1:10" ht="12">
      <c r="A89" s="811" t="s">
        <v>294</v>
      </c>
      <c r="B89" s="812">
        <v>2875</v>
      </c>
      <c r="C89" s="812">
        <v>371</v>
      </c>
      <c r="D89" s="812">
        <v>1868</v>
      </c>
      <c r="E89" s="812">
        <v>526</v>
      </c>
      <c r="F89" s="812">
        <v>-66</v>
      </c>
      <c r="G89" s="812">
        <v>1213</v>
      </c>
      <c r="H89" s="812">
        <v>551</v>
      </c>
      <c r="I89" s="812">
        <v>7338</v>
      </c>
      <c r="J89" s="812">
        <v>4463</v>
      </c>
    </row>
    <row r="90" spans="1:10" ht="12">
      <c r="A90" s="811" t="s">
        <v>295</v>
      </c>
      <c r="B90" s="812">
        <v>51459</v>
      </c>
      <c r="C90" s="812">
        <v>286</v>
      </c>
      <c r="D90" s="812" t="s">
        <v>191</v>
      </c>
      <c r="E90" s="812">
        <v>48528</v>
      </c>
      <c r="F90" s="812">
        <v>168760</v>
      </c>
      <c r="G90" s="812">
        <v>52272</v>
      </c>
      <c r="H90" s="812">
        <v>0</v>
      </c>
      <c r="I90" s="812">
        <v>321305</v>
      </c>
      <c r="J90" s="812">
        <v>269846</v>
      </c>
    </row>
    <row r="91" spans="1:10" ht="12">
      <c r="A91" s="811" t="s">
        <v>296</v>
      </c>
      <c r="B91" s="812">
        <v>37851272</v>
      </c>
      <c r="C91" s="812">
        <v>4607678</v>
      </c>
      <c r="D91" s="812">
        <v>5547460</v>
      </c>
      <c r="E91" s="812">
        <v>3619070</v>
      </c>
      <c r="F91" s="812">
        <v>642432</v>
      </c>
      <c r="G91" s="812">
        <v>6170811</v>
      </c>
      <c r="H91" s="812">
        <v>2244035</v>
      </c>
      <c r="I91" s="812">
        <v>60682758</v>
      </c>
      <c r="J91" s="812">
        <v>22831486</v>
      </c>
    </row>
    <row r="92" spans="1:10" ht="12">
      <c r="A92" s="811" t="s">
        <v>297</v>
      </c>
      <c r="B92" s="812">
        <v>37373938</v>
      </c>
      <c r="C92" s="812">
        <v>4540817</v>
      </c>
      <c r="D92" s="812">
        <v>5498212</v>
      </c>
      <c r="E92" s="812">
        <v>3549026</v>
      </c>
      <c r="F92" s="812">
        <v>626342</v>
      </c>
      <c r="G92" s="812">
        <v>6029760</v>
      </c>
      <c r="H92" s="812">
        <v>2216104</v>
      </c>
      <c r="I92" s="812">
        <v>59834199</v>
      </c>
      <c r="J92" s="812">
        <v>22460261</v>
      </c>
    </row>
    <row r="93" spans="1:10" ht="12">
      <c r="A93" s="811" t="s">
        <v>298</v>
      </c>
      <c r="B93" s="812">
        <v>0</v>
      </c>
      <c r="C93" s="812">
        <v>31</v>
      </c>
      <c r="D93" s="812">
        <v>0</v>
      </c>
      <c r="E93" s="812">
        <v>502846</v>
      </c>
      <c r="F93" s="812">
        <v>36328</v>
      </c>
      <c r="G93" s="812">
        <v>0</v>
      </c>
      <c r="H93" s="812">
        <v>246</v>
      </c>
      <c r="I93" s="812">
        <v>539451</v>
      </c>
      <c r="J93" s="812">
        <v>539451</v>
      </c>
    </row>
    <row r="94" spans="1:10" ht="12">
      <c r="A94" s="811" t="s">
        <v>299</v>
      </c>
      <c r="B94" s="812">
        <v>17897899</v>
      </c>
      <c r="C94" s="812">
        <v>2390061</v>
      </c>
      <c r="D94" s="812">
        <v>2626710</v>
      </c>
      <c r="E94" s="812">
        <v>1720426</v>
      </c>
      <c r="F94" s="812">
        <v>349212</v>
      </c>
      <c r="G94" s="812">
        <v>3211615</v>
      </c>
      <c r="H94" s="812">
        <v>1360197</v>
      </c>
      <c r="I94" s="812">
        <v>29556120</v>
      </c>
      <c r="J94" s="812">
        <v>11658221</v>
      </c>
    </row>
    <row r="95" spans="1:10" ht="12">
      <c r="A95" s="811" t="s">
        <v>300</v>
      </c>
      <c r="B95" s="812">
        <v>0</v>
      </c>
      <c r="C95" s="812">
        <v>0</v>
      </c>
      <c r="D95" s="812">
        <v>0</v>
      </c>
      <c r="E95" s="812">
        <v>0</v>
      </c>
      <c r="F95" s="812">
        <v>0</v>
      </c>
      <c r="G95" s="812">
        <v>0</v>
      </c>
      <c r="H95" s="812">
        <v>0</v>
      </c>
      <c r="I95" s="812">
        <v>0</v>
      </c>
      <c r="J95" s="812">
        <v>0</v>
      </c>
    </row>
    <row r="96" spans="1:10" ht="12">
      <c r="A96" s="811" t="s">
        <v>301</v>
      </c>
      <c r="B96" s="812">
        <v>0</v>
      </c>
      <c r="C96" s="812">
        <v>0</v>
      </c>
      <c r="D96" s="812">
        <v>0</v>
      </c>
      <c r="E96" s="812">
        <v>0</v>
      </c>
      <c r="F96" s="812">
        <v>0</v>
      </c>
      <c r="G96" s="812">
        <v>0</v>
      </c>
      <c r="H96" s="812">
        <v>0</v>
      </c>
      <c r="I96" s="812">
        <v>0</v>
      </c>
      <c r="J96" s="812">
        <v>0</v>
      </c>
    </row>
    <row r="97" spans="1:10" ht="12">
      <c r="A97" s="811" t="s">
        <v>302</v>
      </c>
      <c r="B97" s="812">
        <v>578370</v>
      </c>
      <c r="C97" s="812">
        <v>0</v>
      </c>
      <c r="D97" s="812">
        <v>84760</v>
      </c>
      <c r="E97" s="812">
        <v>51438</v>
      </c>
      <c r="F97" s="812">
        <v>0</v>
      </c>
      <c r="G97" s="812">
        <v>10889</v>
      </c>
      <c r="H97" s="812">
        <v>24723</v>
      </c>
      <c r="I97" s="812">
        <v>750180</v>
      </c>
      <c r="J97" s="812">
        <v>171810</v>
      </c>
    </row>
    <row r="98" spans="1:10" ht="12">
      <c r="A98" s="811" t="s">
        <v>303</v>
      </c>
      <c r="B98" s="812">
        <v>18891913</v>
      </c>
      <c r="C98" s="812">
        <v>2130027</v>
      </c>
      <c r="D98" s="812">
        <v>2748936</v>
      </c>
      <c r="E98" s="812">
        <v>1270566</v>
      </c>
      <c r="F98" s="812">
        <v>240792</v>
      </c>
      <c r="G98" s="812">
        <v>2765597</v>
      </c>
      <c r="H98" s="812">
        <v>819952</v>
      </c>
      <c r="I98" s="812">
        <v>28867783</v>
      </c>
      <c r="J98" s="812">
        <v>9975870</v>
      </c>
    </row>
    <row r="99" spans="1:10" ht="12">
      <c r="A99" s="811" t="s">
        <v>304</v>
      </c>
      <c r="B99" s="812">
        <v>5756</v>
      </c>
      <c r="C99" s="812">
        <v>20698</v>
      </c>
      <c r="D99" s="812">
        <v>37806</v>
      </c>
      <c r="E99" s="812">
        <v>3750</v>
      </c>
      <c r="F99" s="812">
        <v>10</v>
      </c>
      <c r="G99" s="812">
        <v>41659</v>
      </c>
      <c r="H99" s="812">
        <v>10986</v>
      </c>
      <c r="I99" s="812">
        <v>120665</v>
      </c>
      <c r="J99" s="812">
        <v>114909</v>
      </c>
    </row>
    <row r="100" spans="1:10" ht="12">
      <c r="A100" s="811" t="s">
        <v>305</v>
      </c>
      <c r="B100" s="812">
        <v>0</v>
      </c>
      <c r="C100" s="812">
        <v>0</v>
      </c>
      <c r="D100" s="812">
        <v>0</v>
      </c>
      <c r="E100" s="812">
        <v>0</v>
      </c>
      <c r="F100" s="812">
        <v>0</v>
      </c>
      <c r="G100" s="812">
        <v>0</v>
      </c>
      <c r="H100" s="812">
        <v>0</v>
      </c>
      <c r="I100" s="812">
        <v>0</v>
      </c>
      <c r="J100" s="812">
        <v>0</v>
      </c>
    </row>
    <row r="101" spans="1:10" ht="12">
      <c r="A101" s="811" t="s">
        <v>306</v>
      </c>
      <c r="B101" s="812">
        <v>0</v>
      </c>
      <c r="C101" s="812">
        <v>0</v>
      </c>
      <c r="D101" s="812">
        <v>0</v>
      </c>
      <c r="E101" s="812">
        <v>0</v>
      </c>
      <c r="F101" s="812">
        <v>0</v>
      </c>
      <c r="G101" s="812">
        <v>0</v>
      </c>
      <c r="H101" s="812">
        <v>0</v>
      </c>
      <c r="I101" s="812">
        <v>0</v>
      </c>
      <c r="J101" s="812">
        <v>0</v>
      </c>
    </row>
    <row r="102" spans="1:10" ht="12">
      <c r="A102" s="811" t="s">
        <v>307</v>
      </c>
      <c r="B102" s="812">
        <v>0</v>
      </c>
      <c r="C102" s="812">
        <v>0</v>
      </c>
      <c r="D102" s="812">
        <v>0</v>
      </c>
      <c r="E102" s="812">
        <v>0</v>
      </c>
      <c r="F102" s="812">
        <v>0</v>
      </c>
      <c r="G102" s="812">
        <v>0</v>
      </c>
      <c r="H102" s="812">
        <v>0</v>
      </c>
      <c r="I102" s="812">
        <v>0</v>
      </c>
      <c r="J102" s="812">
        <v>0</v>
      </c>
    </row>
    <row r="103" spans="1:10" ht="12">
      <c r="A103" s="811" t="s">
        <v>308</v>
      </c>
      <c r="B103" s="812">
        <v>477334</v>
      </c>
      <c r="C103" s="812">
        <v>66861</v>
      </c>
      <c r="D103" s="812">
        <v>49248</v>
      </c>
      <c r="E103" s="812">
        <v>70044</v>
      </c>
      <c r="F103" s="812">
        <v>16090</v>
      </c>
      <c r="G103" s="812">
        <v>141051</v>
      </c>
      <c r="H103" s="812">
        <v>27931</v>
      </c>
      <c r="I103" s="812">
        <v>848559</v>
      </c>
      <c r="J103" s="812">
        <v>371225</v>
      </c>
    </row>
    <row r="104" spans="1:10" ht="12">
      <c r="A104" s="811" t="s">
        <v>309</v>
      </c>
      <c r="B104" s="812">
        <v>37974</v>
      </c>
      <c r="C104" s="812">
        <v>5778</v>
      </c>
      <c r="D104" s="812">
        <v>4253</v>
      </c>
      <c r="E104" s="812">
        <v>6085</v>
      </c>
      <c r="F104" s="812">
        <v>849</v>
      </c>
      <c r="G104" s="812">
        <v>17400</v>
      </c>
      <c r="H104" s="812">
        <v>1635</v>
      </c>
      <c r="I104" s="812">
        <v>73974</v>
      </c>
      <c r="J104" s="812">
        <v>36000</v>
      </c>
    </row>
    <row r="105" spans="1:10" ht="12">
      <c r="A105" s="811" t="s">
        <v>310</v>
      </c>
      <c r="B105" s="812">
        <v>101478</v>
      </c>
      <c r="C105" s="812">
        <v>12707</v>
      </c>
      <c r="D105" s="812">
        <v>12159</v>
      </c>
      <c r="E105" s="812">
        <v>14149</v>
      </c>
      <c r="F105" s="812">
        <v>2204</v>
      </c>
      <c r="G105" s="812">
        <v>32334</v>
      </c>
      <c r="H105" s="812">
        <v>4574</v>
      </c>
      <c r="I105" s="812">
        <v>179605</v>
      </c>
      <c r="J105" s="812">
        <v>78127</v>
      </c>
    </row>
    <row r="106" spans="1:10" ht="12">
      <c r="A106" s="811" t="s">
        <v>311</v>
      </c>
      <c r="B106" s="812">
        <v>337882</v>
      </c>
      <c r="C106" s="812">
        <v>48376</v>
      </c>
      <c r="D106" s="812">
        <v>32836</v>
      </c>
      <c r="E106" s="812">
        <v>49810</v>
      </c>
      <c r="F106" s="812">
        <v>13037</v>
      </c>
      <c r="G106" s="812">
        <v>91317</v>
      </c>
      <c r="H106" s="812">
        <v>21722</v>
      </c>
      <c r="I106" s="812">
        <v>594980</v>
      </c>
      <c r="J106" s="812">
        <v>257098</v>
      </c>
    </row>
    <row r="107" spans="1:10" ht="12">
      <c r="A107" s="811" t="s">
        <v>312</v>
      </c>
      <c r="B107" s="812">
        <v>0</v>
      </c>
      <c r="C107" s="812">
        <v>0</v>
      </c>
      <c r="D107" s="812">
        <v>0</v>
      </c>
      <c r="E107" s="812">
        <v>0</v>
      </c>
      <c r="F107" s="812">
        <v>0</v>
      </c>
      <c r="G107" s="812">
        <v>0</v>
      </c>
      <c r="H107" s="812">
        <v>0</v>
      </c>
      <c r="I107" s="812">
        <v>0</v>
      </c>
      <c r="J107" s="812">
        <v>0</v>
      </c>
    </row>
    <row r="108" spans="1:10" ht="12">
      <c r="A108" s="811" t="s">
        <v>313</v>
      </c>
      <c r="B108" s="812">
        <v>468</v>
      </c>
      <c r="C108" s="812">
        <v>0</v>
      </c>
      <c r="D108" s="812">
        <v>0</v>
      </c>
      <c r="E108" s="812">
        <v>218</v>
      </c>
      <c r="F108" s="812">
        <v>0</v>
      </c>
      <c r="G108" s="812">
        <v>1488</v>
      </c>
      <c r="H108" s="812">
        <v>9</v>
      </c>
      <c r="I108" s="812">
        <v>2183</v>
      </c>
      <c r="J108" s="812">
        <v>1715</v>
      </c>
    </row>
    <row r="109" spans="1:10" ht="12">
      <c r="A109" s="811" t="s">
        <v>314</v>
      </c>
      <c r="B109" s="812">
        <v>0</v>
      </c>
      <c r="C109" s="812">
        <v>0</v>
      </c>
      <c r="D109" s="812">
        <v>0</v>
      </c>
      <c r="E109" s="812">
        <v>218</v>
      </c>
      <c r="F109" s="812">
        <v>0</v>
      </c>
      <c r="G109" s="812">
        <v>97</v>
      </c>
      <c r="H109" s="812">
        <v>9</v>
      </c>
      <c r="I109" s="812">
        <v>324</v>
      </c>
      <c r="J109" s="812">
        <v>324</v>
      </c>
    </row>
    <row r="110" spans="1:10" ht="12">
      <c r="A110" s="811" t="s">
        <v>315</v>
      </c>
      <c r="B110" s="812">
        <v>468</v>
      </c>
      <c r="C110" s="812">
        <v>0</v>
      </c>
      <c r="D110" s="812">
        <v>0</v>
      </c>
      <c r="E110" s="812">
        <v>0</v>
      </c>
      <c r="F110" s="812">
        <v>0</v>
      </c>
      <c r="G110" s="812">
        <v>1391</v>
      </c>
      <c r="H110" s="812">
        <v>0</v>
      </c>
      <c r="I110" s="812">
        <v>1859</v>
      </c>
      <c r="J110" s="812">
        <v>1391</v>
      </c>
    </row>
    <row r="111" spans="1:10" ht="12">
      <c r="A111" s="811" t="s">
        <v>316</v>
      </c>
      <c r="B111" s="812">
        <v>65319272</v>
      </c>
      <c r="C111" s="812">
        <v>6688851</v>
      </c>
      <c r="D111" s="812">
        <v>13198317</v>
      </c>
      <c r="E111" s="812">
        <v>10316757</v>
      </c>
      <c r="F111" s="812">
        <v>2021729</v>
      </c>
      <c r="G111" s="812">
        <v>13676821</v>
      </c>
      <c r="H111" s="812">
        <v>3986908</v>
      </c>
      <c r="I111" s="812">
        <v>115208655</v>
      </c>
      <c r="J111" s="812">
        <v>49889383</v>
      </c>
    </row>
  </sheetData>
  <mergeCells count="2">
    <mergeCell ref="B2:J2"/>
    <mergeCell ref="B67:J67"/>
  </mergeCells>
  <printOptions/>
  <pageMargins left="0.7" right="0.7" top="0.787401575" bottom="0.787401575" header="0.3" footer="0.3"/>
  <pageSetup horizontalDpi="600" verticalDpi="600" orientation="landscape" paperSize="9" scale="68" r:id="rId2"/>
  <rowBreaks count="1" manualBreakCount="1">
    <brk id="63" max="16383" man="1"/>
  </rowBreaks>
  <colBreaks count="1" manualBreakCount="1">
    <brk id="10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A83"/>
  <sheetViews>
    <sheetView workbookViewId="0" topLeftCell="B1">
      <selection activeCell="B1" sqref="B1"/>
    </sheetView>
  </sheetViews>
  <sheetFormatPr defaultColWidth="9.140625" defaultRowHeight="12"/>
  <cols>
    <col min="1" max="1" width="14.421875" style="374" hidden="1" customWidth="1"/>
    <col min="2" max="2" width="76.00390625" style="374" customWidth="1"/>
    <col min="3" max="3" width="14.7109375" style="379" hidden="1" customWidth="1"/>
    <col min="4" max="4" width="16.421875" style="377" hidden="1" customWidth="1"/>
    <col min="5" max="5" width="15.00390625" style="374" hidden="1" customWidth="1"/>
    <col min="6" max="6" width="14.7109375" style="378" hidden="1" customWidth="1"/>
    <col min="7" max="7" width="15.7109375" style="374" hidden="1" customWidth="1"/>
    <col min="8" max="8" width="14.7109375" style="374" hidden="1" customWidth="1"/>
    <col min="9" max="9" width="16.7109375" style="374" hidden="1" customWidth="1"/>
    <col min="10" max="10" width="15.7109375" style="374" hidden="1" customWidth="1"/>
    <col min="11" max="11" width="16.421875" style="374" hidden="1" customWidth="1"/>
    <col min="12" max="12" width="15.00390625" style="374" hidden="1" customWidth="1"/>
    <col min="13" max="13" width="12.00390625" style="374" hidden="1" customWidth="1"/>
    <col min="14" max="14" width="11.7109375" style="374" hidden="1" customWidth="1"/>
    <col min="15" max="15" width="12.7109375" style="374" hidden="1" customWidth="1"/>
    <col min="16" max="16" width="15.00390625" style="374" hidden="1" customWidth="1"/>
    <col min="17" max="18" width="14.421875" style="374" hidden="1" customWidth="1"/>
    <col min="19" max="19" width="18.00390625" style="377" hidden="1" customWidth="1"/>
    <col min="20" max="20" width="19.7109375" style="374" hidden="1" customWidth="1"/>
    <col min="21" max="21" width="19.421875" style="374" hidden="1" customWidth="1"/>
    <col min="22" max="22" width="23.421875" style="374" hidden="1" customWidth="1"/>
    <col min="23" max="23" width="19.140625" style="377" hidden="1" customWidth="1"/>
    <col min="24" max="24" width="17.7109375" style="377" hidden="1" customWidth="1"/>
    <col min="25" max="25" width="17.140625" style="377" hidden="1" customWidth="1"/>
    <col min="26" max="26" width="18.7109375" style="374" hidden="1" customWidth="1"/>
    <col min="27" max="27" width="17.140625" style="374" hidden="1" customWidth="1"/>
    <col min="28" max="28" width="18.140625" style="374" hidden="1" customWidth="1"/>
    <col min="29" max="29" width="18.7109375" style="376" hidden="1" customWidth="1"/>
    <col min="30" max="30" width="17.140625" style="375" hidden="1" customWidth="1"/>
    <col min="31" max="31" width="0.71875" style="375" hidden="1" customWidth="1"/>
    <col min="32" max="33" width="13.00390625" style="374" hidden="1" customWidth="1"/>
    <col min="34" max="34" width="11.140625" style="374" hidden="1" customWidth="1"/>
    <col min="35" max="35" width="13.140625" style="374" hidden="1" customWidth="1"/>
    <col min="36" max="36" width="13.00390625" style="374" hidden="1" customWidth="1"/>
    <col min="37" max="37" width="11.7109375" style="374" hidden="1" customWidth="1"/>
    <col min="38" max="38" width="16.00390625" style="374" hidden="1" customWidth="1"/>
    <col min="39" max="40" width="15.140625" style="374" hidden="1" customWidth="1"/>
    <col min="41" max="41" width="16.00390625" style="374" hidden="1" customWidth="1"/>
    <col min="42" max="43" width="15.140625" style="374" hidden="1" customWidth="1"/>
    <col min="44" max="49" width="15.140625" style="374" customWidth="1"/>
    <col min="50" max="50" width="16.00390625" style="374" customWidth="1"/>
    <col min="51" max="52" width="15.140625" style="374" customWidth="1"/>
    <col min="53" max="16384" width="9.140625" style="374" customWidth="1"/>
  </cols>
  <sheetData>
    <row r="1" ht="12.75" thickBot="1"/>
    <row r="2" spans="1:13" ht="5.25" customHeight="1" thickBot="1" thickTop="1">
      <c r="A2" s="555"/>
      <c r="M2" s="552"/>
    </row>
    <row r="3" spans="1:25" ht="58.5" customHeight="1" thickBot="1">
      <c r="A3" s="668" t="s">
        <v>6</v>
      </c>
      <c r="C3" s="551"/>
      <c r="D3" s="550" t="s">
        <v>168</v>
      </c>
      <c r="E3" s="549"/>
      <c r="F3" s="548"/>
      <c r="G3" s="547" t="s">
        <v>167</v>
      </c>
      <c r="H3" s="547"/>
      <c r="I3" s="546"/>
      <c r="J3" s="545"/>
      <c r="K3" s="544"/>
      <c r="L3" s="544"/>
      <c r="M3" s="543"/>
      <c r="N3" s="542"/>
      <c r="O3" s="542"/>
      <c r="P3" s="543"/>
      <c r="Q3" s="542"/>
      <c r="R3" s="542"/>
      <c r="S3" s="541"/>
      <c r="T3" s="540"/>
      <c r="U3" s="539"/>
      <c r="V3" s="539"/>
      <c r="W3" s="538"/>
      <c r="X3" s="537"/>
      <c r="Y3" s="537"/>
    </row>
    <row r="4" spans="1:52" ht="25.5" thickBot="1" thickTop="1">
      <c r="A4" s="554"/>
      <c r="B4" s="524" t="s">
        <v>186</v>
      </c>
      <c r="C4" s="536" t="s">
        <v>166</v>
      </c>
      <c r="D4" s="535" t="s">
        <v>166</v>
      </c>
      <c r="E4" s="534" t="s">
        <v>164</v>
      </c>
      <c r="F4" s="533" t="s">
        <v>163</v>
      </c>
      <c r="G4" s="532" t="s">
        <v>127</v>
      </c>
      <c r="H4" s="531" t="s">
        <v>164</v>
      </c>
      <c r="I4" s="525" t="s">
        <v>163</v>
      </c>
      <c r="J4" s="530" t="s">
        <v>11</v>
      </c>
      <c r="K4" s="529" t="s">
        <v>164</v>
      </c>
      <c r="L4" s="528" t="s">
        <v>163</v>
      </c>
      <c r="M4" s="527" t="s">
        <v>61</v>
      </c>
      <c r="N4" s="526" t="s">
        <v>164</v>
      </c>
      <c r="O4" s="525" t="s">
        <v>163</v>
      </c>
      <c r="P4" s="524" t="s">
        <v>61</v>
      </c>
      <c r="Q4" s="523" t="s">
        <v>164</v>
      </c>
      <c r="R4" s="522" t="s">
        <v>163</v>
      </c>
      <c r="S4" s="521" t="s">
        <v>11</v>
      </c>
      <c r="T4" s="520" t="s">
        <v>61</v>
      </c>
      <c r="U4" s="517" t="s">
        <v>164</v>
      </c>
      <c r="V4" s="518" t="s">
        <v>163</v>
      </c>
      <c r="W4" s="519" t="s">
        <v>165</v>
      </c>
      <c r="X4" s="517" t="s">
        <v>164</v>
      </c>
      <c r="Y4" s="518" t="s">
        <v>163</v>
      </c>
      <c r="Z4" s="516" t="s">
        <v>165</v>
      </c>
      <c r="AA4" s="517" t="s">
        <v>164</v>
      </c>
      <c r="AB4" s="556" t="s">
        <v>163</v>
      </c>
      <c r="AC4" s="516" t="s">
        <v>166</v>
      </c>
      <c r="AD4" s="820" t="s">
        <v>164</v>
      </c>
      <c r="AE4" s="821" t="s">
        <v>163</v>
      </c>
      <c r="AF4" s="516" t="s">
        <v>166</v>
      </c>
      <c r="AG4" s="820" t="s">
        <v>164</v>
      </c>
      <c r="AH4" s="821" t="s">
        <v>163</v>
      </c>
      <c r="AI4" s="516" t="s">
        <v>166</v>
      </c>
      <c r="AJ4" s="820" t="s">
        <v>164</v>
      </c>
      <c r="AK4" s="821" t="s">
        <v>163</v>
      </c>
      <c r="AL4" s="516" t="s">
        <v>166</v>
      </c>
      <c r="AM4" s="820" t="s">
        <v>164</v>
      </c>
      <c r="AN4" s="821" t="s">
        <v>163</v>
      </c>
      <c r="AO4" s="516" t="s">
        <v>166</v>
      </c>
      <c r="AP4" s="820" t="s">
        <v>164</v>
      </c>
      <c r="AQ4" s="821" t="s">
        <v>163</v>
      </c>
      <c r="AR4" s="516" t="s">
        <v>166</v>
      </c>
      <c r="AS4" s="820" t="s">
        <v>164</v>
      </c>
      <c r="AT4" s="821" t="s">
        <v>163</v>
      </c>
      <c r="AU4" s="516" t="s">
        <v>166</v>
      </c>
      <c r="AV4" s="820" t="s">
        <v>164</v>
      </c>
      <c r="AW4" s="821" t="s">
        <v>163</v>
      </c>
      <c r="AX4" s="974" t="s">
        <v>165</v>
      </c>
      <c r="AY4" s="820" t="s">
        <v>164</v>
      </c>
      <c r="AZ4" s="518" t="s">
        <v>163</v>
      </c>
    </row>
    <row r="5" spans="1:52" ht="15.75" thickBot="1">
      <c r="A5" s="553"/>
      <c r="B5" s="669" t="s">
        <v>187</v>
      </c>
      <c r="C5" s="514" t="s">
        <v>162</v>
      </c>
      <c r="D5" s="501" t="s">
        <v>162</v>
      </c>
      <c r="E5" s="513" t="s">
        <v>162</v>
      </c>
      <c r="F5" s="512" t="s">
        <v>161</v>
      </c>
      <c r="G5" s="511" t="s">
        <v>162</v>
      </c>
      <c r="H5" s="510" t="s">
        <v>162</v>
      </c>
      <c r="I5" s="505" t="s">
        <v>161</v>
      </c>
      <c r="J5" s="507" t="s">
        <v>162</v>
      </c>
      <c r="K5" s="509" t="s">
        <v>162</v>
      </c>
      <c r="L5" s="508" t="s">
        <v>161</v>
      </c>
      <c r="M5" s="507" t="s">
        <v>162</v>
      </c>
      <c r="N5" s="506" t="s">
        <v>162</v>
      </c>
      <c r="O5" s="505" t="s">
        <v>161</v>
      </c>
      <c r="P5" s="504" t="s">
        <v>162</v>
      </c>
      <c r="Q5" s="503" t="s">
        <v>162</v>
      </c>
      <c r="R5" s="502" t="s">
        <v>161</v>
      </c>
      <c r="S5" s="501" t="s">
        <v>162</v>
      </c>
      <c r="T5" s="500" t="s">
        <v>162</v>
      </c>
      <c r="U5" s="499" t="s">
        <v>162</v>
      </c>
      <c r="V5" s="498" t="s">
        <v>161</v>
      </c>
      <c r="W5" s="497" t="s">
        <v>162</v>
      </c>
      <c r="X5" s="496" t="s">
        <v>162</v>
      </c>
      <c r="Y5" s="494" t="s">
        <v>161</v>
      </c>
      <c r="Z5" s="492" t="s">
        <v>162</v>
      </c>
      <c r="AA5" s="496" t="s">
        <v>162</v>
      </c>
      <c r="AB5" s="495" t="s">
        <v>161</v>
      </c>
      <c r="AC5" s="557" t="s">
        <v>162</v>
      </c>
      <c r="AD5" s="493" t="s">
        <v>162</v>
      </c>
      <c r="AE5" s="515" t="s">
        <v>161</v>
      </c>
      <c r="AF5" s="515" t="s">
        <v>162</v>
      </c>
      <c r="AG5" s="493" t="s">
        <v>162</v>
      </c>
      <c r="AH5" s="515" t="s">
        <v>161</v>
      </c>
      <c r="AI5" s="515" t="s">
        <v>162</v>
      </c>
      <c r="AJ5" s="493" t="s">
        <v>162</v>
      </c>
      <c r="AK5" s="515" t="s">
        <v>161</v>
      </c>
      <c r="AL5" s="515" t="s">
        <v>162</v>
      </c>
      <c r="AM5" s="493" t="s">
        <v>162</v>
      </c>
      <c r="AN5" s="515" t="s">
        <v>161</v>
      </c>
      <c r="AO5" s="515" t="s">
        <v>162</v>
      </c>
      <c r="AP5" s="493" t="s">
        <v>162</v>
      </c>
      <c r="AQ5" s="515" t="s">
        <v>161</v>
      </c>
      <c r="AR5" s="515" t="s">
        <v>162</v>
      </c>
      <c r="AS5" s="493" t="s">
        <v>162</v>
      </c>
      <c r="AT5" s="515" t="s">
        <v>161</v>
      </c>
      <c r="AU5" s="515" t="s">
        <v>162</v>
      </c>
      <c r="AV5" s="493" t="s">
        <v>162</v>
      </c>
      <c r="AW5" s="515" t="s">
        <v>161</v>
      </c>
      <c r="AX5" s="975" t="s">
        <v>162</v>
      </c>
      <c r="AY5" s="493" t="s">
        <v>162</v>
      </c>
      <c r="AZ5" s="498" t="s">
        <v>161</v>
      </c>
    </row>
    <row r="6" spans="1:52" ht="15.75" customHeight="1" thickBot="1">
      <c r="A6" s="553"/>
      <c r="B6" s="937"/>
      <c r="C6" s="938">
        <v>2002</v>
      </c>
      <c r="D6" s="939">
        <v>2003</v>
      </c>
      <c r="E6" s="940" t="s">
        <v>44</v>
      </c>
      <c r="F6" s="941" t="s">
        <v>44</v>
      </c>
      <c r="G6" s="942">
        <v>2004</v>
      </c>
      <c r="H6" s="943" t="s">
        <v>160</v>
      </c>
      <c r="I6" s="943" t="s">
        <v>160</v>
      </c>
      <c r="J6" s="944">
        <v>2005</v>
      </c>
      <c r="K6" s="945" t="s">
        <v>159</v>
      </c>
      <c r="L6" s="946" t="s">
        <v>159</v>
      </c>
      <c r="M6" s="947" t="s">
        <v>158</v>
      </c>
      <c r="N6" s="948" t="s">
        <v>157</v>
      </c>
      <c r="O6" s="943" t="s">
        <v>157</v>
      </c>
      <c r="P6" s="949" t="s">
        <v>156</v>
      </c>
      <c r="Q6" s="950" t="s">
        <v>155</v>
      </c>
      <c r="R6" s="951" t="s">
        <v>155</v>
      </c>
      <c r="S6" s="952" t="s">
        <v>154</v>
      </c>
      <c r="T6" s="953" t="s">
        <v>153</v>
      </c>
      <c r="U6" s="954" t="s">
        <v>152</v>
      </c>
      <c r="V6" s="955" t="s">
        <v>151</v>
      </c>
      <c r="W6" s="956" t="s">
        <v>150</v>
      </c>
      <c r="X6" s="954" t="s">
        <v>149</v>
      </c>
      <c r="Y6" s="957" t="s">
        <v>148</v>
      </c>
      <c r="Z6" s="958" t="s">
        <v>147</v>
      </c>
      <c r="AA6" s="954" t="s">
        <v>146</v>
      </c>
      <c r="AB6" s="959" t="s">
        <v>145</v>
      </c>
      <c r="AC6" s="960" t="s">
        <v>144</v>
      </c>
      <c r="AD6" s="961" t="s">
        <v>143</v>
      </c>
      <c r="AE6" s="961" t="s">
        <v>142</v>
      </c>
      <c r="AF6" s="961">
        <v>2014</v>
      </c>
      <c r="AG6" s="961" t="s">
        <v>176</v>
      </c>
      <c r="AH6" s="961" t="s">
        <v>177</v>
      </c>
      <c r="AI6" s="961">
        <v>2015</v>
      </c>
      <c r="AJ6" s="961" t="s">
        <v>178</v>
      </c>
      <c r="AK6" s="961" t="s">
        <v>179</v>
      </c>
      <c r="AL6" s="961">
        <v>2016</v>
      </c>
      <c r="AM6" s="961" t="s">
        <v>180</v>
      </c>
      <c r="AN6" s="961" t="s">
        <v>181</v>
      </c>
      <c r="AO6" s="961">
        <v>2017</v>
      </c>
      <c r="AP6" s="961" t="s">
        <v>182</v>
      </c>
      <c r="AQ6" s="961" t="s">
        <v>183</v>
      </c>
      <c r="AR6" s="961">
        <v>2018</v>
      </c>
      <c r="AS6" s="961" t="s">
        <v>184</v>
      </c>
      <c r="AT6" s="961" t="s">
        <v>185</v>
      </c>
      <c r="AU6" s="961">
        <v>2019</v>
      </c>
      <c r="AV6" s="961" t="s">
        <v>321</v>
      </c>
      <c r="AW6" s="961" t="s">
        <v>190</v>
      </c>
      <c r="AX6" s="976">
        <v>2020</v>
      </c>
      <c r="AY6" s="961" t="s">
        <v>337</v>
      </c>
      <c r="AZ6" s="962" t="s">
        <v>331</v>
      </c>
    </row>
    <row r="7" spans="2:52" ht="20.1" customHeight="1" thickBot="1" thickTop="1">
      <c r="B7" s="491" t="s">
        <v>141</v>
      </c>
      <c r="C7" s="490">
        <v>136288</v>
      </c>
      <c r="D7" s="488">
        <v>147860</v>
      </c>
      <c r="E7" s="489">
        <v>11572</v>
      </c>
      <c r="F7" s="484">
        <v>108.49084292087345</v>
      </c>
      <c r="G7" s="488">
        <v>157053</v>
      </c>
      <c r="H7" s="488">
        <v>9193</v>
      </c>
      <c r="I7" s="484">
        <v>106.21736778033275</v>
      </c>
      <c r="J7" s="486">
        <v>168881</v>
      </c>
      <c r="K7" s="486">
        <v>11828</v>
      </c>
      <c r="L7" s="487">
        <v>107.53121557690717</v>
      </c>
      <c r="M7" s="486">
        <v>182833</v>
      </c>
      <c r="N7" s="485">
        <v>13952</v>
      </c>
      <c r="O7" s="484">
        <v>108.2614385277207</v>
      </c>
      <c r="P7" s="483">
        <v>202808</v>
      </c>
      <c r="Q7" s="482">
        <v>19975</v>
      </c>
      <c r="R7" s="481">
        <v>110.92527060213419</v>
      </c>
      <c r="S7" s="963">
        <v>211360</v>
      </c>
      <c r="T7" s="964">
        <v>212199</v>
      </c>
      <c r="U7" s="965">
        <v>839</v>
      </c>
      <c r="V7" s="883">
        <v>100.39695306585921</v>
      </c>
      <c r="W7" s="966">
        <v>215615</v>
      </c>
      <c r="X7" s="965">
        <v>3416</v>
      </c>
      <c r="Y7" s="883">
        <v>101.60980965980046</v>
      </c>
      <c r="Z7" s="967">
        <v>220391</v>
      </c>
      <c r="AA7" s="965">
        <v>4776</v>
      </c>
      <c r="AB7" s="886">
        <v>102.2150592491246</v>
      </c>
      <c r="AC7" s="968">
        <v>228568</v>
      </c>
      <c r="AD7" s="969">
        <v>-1165</v>
      </c>
      <c r="AE7" s="970">
        <v>99.49288957180727</v>
      </c>
      <c r="AF7" s="968">
        <v>241258.361</v>
      </c>
      <c r="AG7" s="969">
        <v>12690.361000000004</v>
      </c>
      <c r="AH7" s="970">
        <v>105.5521162192433</v>
      </c>
      <c r="AI7" s="968">
        <v>252585.631</v>
      </c>
      <c r="AJ7" s="969">
        <v>11327.26999999999</v>
      </c>
      <c r="AK7" s="970">
        <v>104.69507873345788</v>
      </c>
      <c r="AL7" s="968">
        <v>264851.924</v>
      </c>
      <c r="AM7" s="969">
        <v>12266.293000000005</v>
      </c>
      <c r="AN7" s="970">
        <v>104.85629089486883</v>
      </c>
      <c r="AO7" s="968">
        <v>284833.484</v>
      </c>
      <c r="AP7" s="969">
        <v>19981.559999999998</v>
      </c>
      <c r="AQ7" s="970">
        <v>107.54442697573154</v>
      </c>
      <c r="AR7" s="968">
        <v>309773.353</v>
      </c>
      <c r="AS7" s="969">
        <v>24939.869000000006</v>
      </c>
      <c r="AT7" s="970">
        <v>108.75594703605844</v>
      </c>
      <c r="AU7" s="968">
        <v>331459.795</v>
      </c>
      <c r="AV7" s="969">
        <v>21686.44199999998</v>
      </c>
      <c r="AW7" s="970">
        <v>107.0007448316576</v>
      </c>
      <c r="AX7" s="993">
        <v>357960.344</v>
      </c>
      <c r="AY7" s="969">
        <v>26500.549</v>
      </c>
      <c r="AZ7" s="971">
        <v>107.99510209073773</v>
      </c>
    </row>
    <row r="8" spans="2:55" ht="20.1" customHeight="1">
      <c r="B8" s="480" t="s">
        <v>140</v>
      </c>
      <c r="C8" s="479">
        <v>134318</v>
      </c>
      <c r="D8" s="477">
        <v>143430</v>
      </c>
      <c r="E8" s="478">
        <v>9112</v>
      </c>
      <c r="F8" s="473">
        <v>106.78390089191323</v>
      </c>
      <c r="G8" s="477">
        <v>154176</v>
      </c>
      <c r="H8" s="477">
        <v>10746</v>
      </c>
      <c r="I8" s="473">
        <v>107.49215645262498</v>
      </c>
      <c r="J8" s="475">
        <v>164645</v>
      </c>
      <c r="K8" s="475">
        <v>10469</v>
      </c>
      <c r="L8" s="476">
        <v>106.79029161477791</v>
      </c>
      <c r="M8" s="475">
        <v>180370</v>
      </c>
      <c r="N8" s="474">
        <v>15725</v>
      </c>
      <c r="O8" s="473">
        <v>109.55085183273103</v>
      </c>
      <c r="P8" s="472">
        <v>199792</v>
      </c>
      <c r="Q8" s="471">
        <v>19422</v>
      </c>
      <c r="R8" s="470">
        <v>110.76786605311304</v>
      </c>
      <c r="S8" s="469">
        <v>207425</v>
      </c>
      <c r="T8" s="451">
        <v>208740</v>
      </c>
      <c r="U8" s="468">
        <v>1315</v>
      </c>
      <c r="V8" s="449">
        <v>100.63396408340364</v>
      </c>
      <c r="W8" s="448">
        <v>212782</v>
      </c>
      <c r="X8" s="446">
        <v>4042</v>
      </c>
      <c r="Y8" s="447">
        <v>101.93638018587717</v>
      </c>
      <c r="Z8" s="443">
        <v>217642</v>
      </c>
      <c r="AA8" s="446">
        <v>4860</v>
      </c>
      <c r="AB8" s="445">
        <v>102.28402778430505</v>
      </c>
      <c r="AC8" s="665">
        <v>225757</v>
      </c>
      <c r="AD8" s="822">
        <v>-1359</v>
      </c>
      <c r="AE8" s="823">
        <v>99.401627362229</v>
      </c>
      <c r="AF8" s="665">
        <v>238475.672</v>
      </c>
      <c r="AG8" s="822">
        <v>12718.671999999991</v>
      </c>
      <c r="AH8" s="823">
        <v>105.63378854254795</v>
      </c>
      <c r="AI8" s="665">
        <v>249693.298</v>
      </c>
      <c r="AJ8" s="822">
        <v>11217.626000000018</v>
      </c>
      <c r="AK8" s="823">
        <v>104.70388694407372</v>
      </c>
      <c r="AL8" s="665">
        <v>261750.775</v>
      </c>
      <c r="AM8" s="822">
        <v>12057.476999999984</v>
      </c>
      <c r="AN8" s="823">
        <v>104.8289149514938</v>
      </c>
      <c r="AO8" s="665">
        <v>281598.759</v>
      </c>
      <c r="AP8" s="822">
        <v>19847.984000000026</v>
      </c>
      <c r="AQ8" s="823">
        <v>107.58277945881918</v>
      </c>
      <c r="AR8" s="665">
        <v>306190.022</v>
      </c>
      <c r="AS8" s="822">
        <v>24591.262999999977</v>
      </c>
      <c r="AT8" s="823">
        <v>108.7327313115041</v>
      </c>
      <c r="AU8" s="665">
        <v>327555.394</v>
      </c>
      <c r="AV8" s="822">
        <v>21365.371999999974</v>
      </c>
      <c r="AW8" s="823">
        <v>106.97781458077688</v>
      </c>
      <c r="AX8" s="978">
        <v>353591.874</v>
      </c>
      <c r="AY8" s="822">
        <v>26036.48000000004</v>
      </c>
      <c r="AZ8" s="972">
        <v>107.94872576575554</v>
      </c>
      <c r="BB8" s="379"/>
      <c r="BC8" s="379"/>
    </row>
    <row r="9" spans="2:55" ht="20.1" customHeight="1">
      <c r="B9" s="992" t="s">
        <v>317</v>
      </c>
      <c r="C9" s="824">
        <v>30491</v>
      </c>
      <c r="D9" s="825">
        <v>32112</v>
      </c>
      <c r="E9" s="826">
        <v>1621</v>
      </c>
      <c r="F9" s="827">
        <v>105.31632284936538</v>
      </c>
      <c r="G9" s="825">
        <v>33483</v>
      </c>
      <c r="H9" s="825">
        <v>1371</v>
      </c>
      <c r="I9" s="827">
        <v>104.26943198804186</v>
      </c>
      <c r="J9" s="828">
        <v>34369</v>
      </c>
      <c r="K9" s="828">
        <v>886</v>
      </c>
      <c r="L9" s="829">
        <v>102.64611892602215</v>
      </c>
      <c r="M9" s="828">
        <v>42309</v>
      </c>
      <c r="N9" s="830">
        <v>7940</v>
      </c>
      <c r="O9" s="827">
        <v>123.10221420466118</v>
      </c>
      <c r="P9" s="831">
        <v>47789</v>
      </c>
      <c r="Q9" s="832">
        <v>5480</v>
      </c>
      <c r="R9" s="833">
        <v>112.95232692807677</v>
      </c>
      <c r="S9" s="834">
        <v>47159</v>
      </c>
      <c r="T9" s="835">
        <v>49204</v>
      </c>
      <c r="U9" s="836">
        <v>2045</v>
      </c>
      <c r="V9" s="837">
        <v>104.33639390148221</v>
      </c>
      <c r="W9" s="838">
        <v>52473</v>
      </c>
      <c r="X9" s="708">
        <v>3269</v>
      </c>
      <c r="Y9" s="709">
        <v>106.64376879928462</v>
      </c>
      <c r="Z9" s="708">
        <v>52960</v>
      </c>
      <c r="AA9" s="708">
        <v>487</v>
      </c>
      <c r="AB9" s="717">
        <v>100.92809635431554</v>
      </c>
      <c r="AC9" s="665">
        <v>53676</v>
      </c>
      <c r="AD9" s="822">
        <v>-5300</v>
      </c>
      <c r="AE9" s="823">
        <v>91.01329354313619</v>
      </c>
      <c r="AF9" s="665">
        <v>59867.19</v>
      </c>
      <c r="AG9" s="822">
        <v>6191.190000000002</v>
      </c>
      <c r="AH9" s="823">
        <v>111.53437290409123</v>
      </c>
      <c r="AI9" s="665">
        <v>60944.392</v>
      </c>
      <c r="AJ9" s="822">
        <v>1077.2019999999975</v>
      </c>
      <c r="AK9" s="823">
        <v>101.79931946029201</v>
      </c>
      <c r="AL9" s="665">
        <v>62253.527</v>
      </c>
      <c r="AM9" s="822">
        <v>1309.135000000002</v>
      </c>
      <c r="AN9" s="823">
        <v>102.14808115568698</v>
      </c>
      <c r="AO9" s="665">
        <v>65253.557</v>
      </c>
      <c r="AP9" s="822">
        <v>3000.029999999999</v>
      </c>
      <c r="AQ9" s="823">
        <v>104.81905226028398</v>
      </c>
      <c r="AR9" s="665">
        <v>68359.443</v>
      </c>
      <c r="AS9" s="822">
        <v>3105.8859999999986</v>
      </c>
      <c r="AT9" s="823">
        <v>104.75971907554403</v>
      </c>
      <c r="AU9" s="665">
        <v>71849.121</v>
      </c>
      <c r="AV9" s="822">
        <v>3489.678</v>
      </c>
      <c r="AW9" s="823">
        <v>105.10489531051329</v>
      </c>
      <c r="AX9" s="979">
        <v>97262.133</v>
      </c>
      <c r="AY9" s="822">
        <v>25413.012000000002</v>
      </c>
      <c r="AZ9" s="972">
        <v>135.36996924430017</v>
      </c>
      <c r="BB9" s="379"/>
      <c r="BC9" s="379"/>
    </row>
    <row r="10" spans="2:55" ht="20.1" customHeight="1">
      <c r="B10" s="710" t="s">
        <v>139</v>
      </c>
      <c r="C10" s="824">
        <v>1551</v>
      </c>
      <c r="D10" s="825">
        <v>3936</v>
      </c>
      <c r="E10" s="826">
        <v>2385</v>
      </c>
      <c r="F10" s="827">
        <v>253.77176015473884</v>
      </c>
      <c r="G10" s="825">
        <v>2550</v>
      </c>
      <c r="H10" s="825">
        <v>-1386</v>
      </c>
      <c r="I10" s="827">
        <v>64.78658536585365</v>
      </c>
      <c r="J10" s="828">
        <v>4064</v>
      </c>
      <c r="K10" s="828">
        <v>1514</v>
      </c>
      <c r="L10" s="829">
        <v>159.37254901960785</v>
      </c>
      <c r="M10" s="828">
        <v>2227</v>
      </c>
      <c r="N10" s="830">
        <v>-1837</v>
      </c>
      <c r="O10" s="827">
        <v>54.79822834645669</v>
      </c>
      <c r="P10" s="831">
        <v>2688</v>
      </c>
      <c r="Q10" s="832">
        <v>461</v>
      </c>
      <c r="R10" s="833">
        <v>120.70049393803323</v>
      </c>
      <c r="S10" s="834">
        <v>3542</v>
      </c>
      <c r="T10" s="835">
        <v>3074</v>
      </c>
      <c r="U10" s="836">
        <v>-468</v>
      </c>
      <c r="V10" s="837">
        <v>86.7871259175607</v>
      </c>
      <c r="W10" s="838">
        <v>2220</v>
      </c>
      <c r="X10" s="708">
        <v>-854</v>
      </c>
      <c r="Y10" s="709">
        <v>72.21860767729343</v>
      </c>
      <c r="Z10" s="708">
        <v>2200</v>
      </c>
      <c r="AA10" s="708">
        <v>-20</v>
      </c>
      <c r="AB10" s="717">
        <v>99.09909909909909</v>
      </c>
      <c r="AC10" s="665">
        <v>2159</v>
      </c>
      <c r="AD10" s="822">
        <v>75</v>
      </c>
      <c r="AE10" s="823">
        <v>103.59884836852207</v>
      </c>
      <c r="AF10" s="665">
        <v>2040.6830000000132</v>
      </c>
      <c r="AG10" s="822">
        <v>-118.31699999998682</v>
      </c>
      <c r="AH10" s="823">
        <v>94.51982399258976</v>
      </c>
      <c r="AI10" s="665">
        <v>2094.072999999984</v>
      </c>
      <c r="AJ10" s="822">
        <v>53.38999999997077</v>
      </c>
      <c r="AK10" s="823">
        <v>102.61628092163116</v>
      </c>
      <c r="AL10" s="665">
        <v>2091.1860000000047</v>
      </c>
      <c r="AM10" s="822">
        <v>-2.8869999999792526</v>
      </c>
      <c r="AN10" s="823">
        <v>99.86213470113128</v>
      </c>
      <c r="AO10" s="665">
        <v>2136.2519999999768</v>
      </c>
      <c r="AP10" s="822">
        <v>45.065999999972064</v>
      </c>
      <c r="AQ10" s="823">
        <v>102.15504503186096</v>
      </c>
      <c r="AR10" s="665">
        <v>2321.125000000006</v>
      </c>
      <c r="AS10" s="822">
        <v>184.87300000002915</v>
      </c>
      <c r="AT10" s="823">
        <v>108.65408200905281</v>
      </c>
      <c r="AU10" s="665">
        <v>2435.171000000012</v>
      </c>
      <c r="AV10" s="822">
        <v>114.04600000000619</v>
      </c>
      <c r="AW10" s="823">
        <v>104.913393289892</v>
      </c>
      <c r="AX10" s="979">
        <v>2731.6289999999717</v>
      </c>
      <c r="AY10" s="822">
        <v>296.4579999999596</v>
      </c>
      <c r="AZ10" s="972">
        <v>112.17401159918371</v>
      </c>
      <c r="BB10" s="379"/>
      <c r="BC10" s="379"/>
    </row>
    <row r="11" spans="2:55" ht="20.1" customHeight="1">
      <c r="B11" s="711" t="s">
        <v>322</v>
      </c>
      <c r="C11" s="824">
        <v>419</v>
      </c>
      <c r="D11" s="825">
        <v>491</v>
      </c>
      <c r="E11" s="826">
        <v>72</v>
      </c>
      <c r="F11" s="827">
        <v>117.18377088305489</v>
      </c>
      <c r="G11" s="825">
        <v>302</v>
      </c>
      <c r="H11" s="825">
        <v>-189</v>
      </c>
      <c r="I11" s="827">
        <v>61.5071283095723</v>
      </c>
      <c r="J11" s="828">
        <v>113</v>
      </c>
      <c r="K11" s="828">
        <v>-189</v>
      </c>
      <c r="L11" s="829">
        <v>37.41721854304636</v>
      </c>
      <c r="M11" s="828">
        <v>133</v>
      </c>
      <c r="N11" s="830">
        <v>20</v>
      </c>
      <c r="O11" s="827">
        <v>117.69911504424779</v>
      </c>
      <c r="P11" s="839">
        <v>133</v>
      </c>
      <c r="Q11" s="840">
        <v>0</v>
      </c>
      <c r="R11" s="841">
        <v>100</v>
      </c>
      <c r="S11" s="842">
        <v>117</v>
      </c>
      <c r="T11" s="843">
        <v>109</v>
      </c>
      <c r="U11" s="836">
        <v>-8</v>
      </c>
      <c r="V11" s="837">
        <v>93.16239316239316</v>
      </c>
      <c r="W11" s="844">
        <v>98</v>
      </c>
      <c r="X11" s="708">
        <v>-11</v>
      </c>
      <c r="Y11" s="709">
        <v>89.90825688073394</v>
      </c>
      <c r="Z11" s="712">
        <v>94</v>
      </c>
      <c r="AA11" s="708">
        <v>-4</v>
      </c>
      <c r="AB11" s="717">
        <v>95.91836734693877</v>
      </c>
      <c r="AC11" s="665">
        <v>83</v>
      </c>
      <c r="AD11" s="822">
        <v>-7</v>
      </c>
      <c r="AE11" s="823">
        <v>92.22222222222223</v>
      </c>
      <c r="AF11" s="665">
        <v>67.611</v>
      </c>
      <c r="AG11" s="822">
        <v>-15.388999999999996</v>
      </c>
      <c r="AH11" s="823">
        <v>81.45903614457832</v>
      </c>
      <c r="AI11" s="665">
        <v>61.743</v>
      </c>
      <c r="AJ11" s="822">
        <v>-5.868000000000002</v>
      </c>
      <c r="AK11" s="823">
        <v>91.32093890047477</v>
      </c>
      <c r="AL11" s="665">
        <v>64.047</v>
      </c>
      <c r="AM11" s="822">
        <v>2.303999999999995</v>
      </c>
      <c r="AN11" s="823">
        <v>103.73159710412516</v>
      </c>
      <c r="AO11" s="665">
        <v>72.46</v>
      </c>
      <c r="AP11" s="822">
        <v>8.412999999999997</v>
      </c>
      <c r="AQ11" s="823">
        <v>113.13566599528471</v>
      </c>
      <c r="AR11" s="665">
        <v>69.682</v>
      </c>
      <c r="AS11" s="822">
        <v>-2.7779999999999916</v>
      </c>
      <c r="AT11" s="823">
        <v>96.1661606403533</v>
      </c>
      <c r="AU11" s="665">
        <v>76.751</v>
      </c>
      <c r="AV11" s="822">
        <v>7.069000000000003</v>
      </c>
      <c r="AW11" s="823">
        <v>110.14465715679802</v>
      </c>
      <c r="AX11" s="980">
        <v>51.947</v>
      </c>
      <c r="AY11" s="822">
        <v>-24.804000000000002</v>
      </c>
      <c r="AZ11" s="972">
        <v>67.6825057653972</v>
      </c>
      <c r="BB11" s="379"/>
      <c r="BC11" s="379"/>
    </row>
    <row r="12" spans="2:55" ht="20.1" customHeight="1" thickBot="1">
      <c r="B12" s="845" t="s">
        <v>138</v>
      </c>
      <c r="C12" s="846">
        <v>0</v>
      </c>
      <c r="D12" s="847">
        <v>3</v>
      </c>
      <c r="E12" s="848">
        <v>3</v>
      </c>
      <c r="F12" s="849" t="s">
        <v>132</v>
      </c>
      <c r="G12" s="847">
        <v>25</v>
      </c>
      <c r="H12" s="847">
        <v>22</v>
      </c>
      <c r="I12" s="850">
        <v>833.3333333333334</v>
      </c>
      <c r="J12" s="851">
        <v>59</v>
      </c>
      <c r="K12" s="851">
        <v>34</v>
      </c>
      <c r="L12" s="852">
        <v>236</v>
      </c>
      <c r="M12" s="851">
        <v>103</v>
      </c>
      <c r="N12" s="853">
        <v>44</v>
      </c>
      <c r="O12" s="850">
        <v>174.5762711864407</v>
      </c>
      <c r="P12" s="854">
        <v>195</v>
      </c>
      <c r="Q12" s="855">
        <v>92</v>
      </c>
      <c r="R12" s="856">
        <v>189.32038834951456</v>
      </c>
      <c r="S12" s="857">
        <v>276</v>
      </c>
      <c r="T12" s="858">
        <v>276</v>
      </c>
      <c r="U12" s="859">
        <v>0</v>
      </c>
      <c r="V12" s="860">
        <v>100</v>
      </c>
      <c r="W12" s="861">
        <v>515</v>
      </c>
      <c r="X12" s="862">
        <v>239</v>
      </c>
      <c r="Y12" s="863">
        <v>186.59420289855072</v>
      </c>
      <c r="Z12" s="862">
        <v>455</v>
      </c>
      <c r="AA12" s="862">
        <v>-60</v>
      </c>
      <c r="AB12" s="864">
        <v>88.3495145631068</v>
      </c>
      <c r="AC12" s="865">
        <v>569</v>
      </c>
      <c r="AD12" s="866">
        <v>126</v>
      </c>
      <c r="AE12" s="867">
        <v>128.44243792325057</v>
      </c>
      <c r="AF12" s="865">
        <v>674.395</v>
      </c>
      <c r="AG12" s="866">
        <v>105.39499999999998</v>
      </c>
      <c r="AH12" s="867">
        <v>118.52284710017575</v>
      </c>
      <c r="AI12" s="865">
        <v>736.517</v>
      </c>
      <c r="AJ12" s="866">
        <v>62.12200000000007</v>
      </c>
      <c r="AK12" s="867">
        <v>109.21151550649103</v>
      </c>
      <c r="AL12" s="865">
        <v>945.916</v>
      </c>
      <c r="AM12" s="866">
        <v>209.399</v>
      </c>
      <c r="AN12" s="867">
        <v>128.43097986876066</v>
      </c>
      <c r="AO12" s="865">
        <v>1026.013</v>
      </c>
      <c r="AP12" s="866">
        <v>80.0969999999999</v>
      </c>
      <c r="AQ12" s="867">
        <v>108.4676652049442</v>
      </c>
      <c r="AR12" s="865">
        <v>1192.524</v>
      </c>
      <c r="AS12" s="866">
        <v>166.51099999999997</v>
      </c>
      <c r="AT12" s="867">
        <v>116.22893667039307</v>
      </c>
      <c r="AU12" s="865">
        <v>1392.479</v>
      </c>
      <c r="AV12" s="866">
        <v>199.95500000000015</v>
      </c>
      <c r="AW12" s="867">
        <v>116.76737742804339</v>
      </c>
      <c r="AX12" s="981">
        <v>1584.894</v>
      </c>
      <c r="AY12" s="866">
        <v>192.41499999999996</v>
      </c>
      <c r="AZ12" s="973">
        <v>113.81816171015863</v>
      </c>
      <c r="BB12" s="379"/>
      <c r="BC12" s="379"/>
    </row>
    <row r="13" spans="2:55" ht="20.1" customHeight="1" thickBot="1" thickTop="1">
      <c r="B13" s="815"/>
      <c r="C13" s="405"/>
      <c r="D13" s="405"/>
      <c r="E13" s="416"/>
      <c r="F13" s="415"/>
      <c r="G13" s="405"/>
      <c r="H13" s="416"/>
      <c r="I13" s="415"/>
      <c r="J13" s="405"/>
      <c r="K13" s="416"/>
      <c r="L13" s="415"/>
      <c r="M13" s="405"/>
      <c r="N13" s="416"/>
      <c r="O13" s="415"/>
      <c r="P13" s="816"/>
      <c r="Q13" s="414"/>
      <c r="R13" s="413"/>
      <c r="S13" s="817"/>
      <c r="T13" s="466"/>
      <c r="U13" s="466"/>
      <c r="V13" s="465"/>
      <c r="W13" s="466"/>
      <c r="X13" s="466"/>
      <c r="Y13" s="818"/>
      <c r="Z13" s="466"/>
      <c r="AA13" s="819"/>
      <c r="AB13" s="818"/>
      <c r="AC13" s="419"/>
      <c r="AD13" s="466"/>
      <c r="AE13" s="465"/>
      <c r="AF13" s="419"/>
      <c r="AG13" s="466"/>
      <c r="AH13" s="465"/>
      <c r="AI13" s="419"/>
      <c r="AJ13" s="466"/>
      <c r="AK13" s="465"/>
      <c r="AL13" s="419"/>
      <c r="AM13" s="466"/>
      <c r="AN13" s="465"/>
      <c r="AO13" s="419"/>
      <c r="AP13" s="466"/>
      <c r="AQ13" s="465"/>
      <c r="AR13" s="465"/>
      <c r="AS13" s="465"/>
      <c r="AT13" s="465"/>
      <c r="AU13" s="465"/>
      <c r="AV13" s="465"/>
      <c r="AW13" s="465"/>
      <c r="AX13" s="994"/>
      <c r="AY13" s="466"/>
      <c r="AZ13" s="465"/>
      <c r="BB13" s="379"/>
      <c r="BC13" s="379"/>
    </row>
    <row r="14" spans="2:55" ht="20.1" customHeight="1" thickBot="1" thickTop="1">
      <c r="B14" s="868" t="s">
        <v>137</v>
      </c>
      <c r="C14" s="869">
        <v>137487</v>
      </c>
      <c r="D14" s="870">
        <v>147736</v>
      </c>
      <c r="E14" s="871">
        <v>10249</v>
      </c>
      <c r="F14" s="872">
        <v>107.45452297308108</v>
      </c>
      <c r="G14" s="871">
        <v>156811</v>
      </c>
      <c r="H14" s="870">
        <v>9075</v>
      </c>
      <c r="I14" s="873">
        <v>106.14271403043267</v>
      </c>
      <c r="J14" s="874">
        <v>168417</v>
      </c>
      <c r="K14" s="874">
        <v>11606</v>
      </c>
      <c r="L14" s="875">
        <v>107.4012664927843</v>
      </c>
      <c r="M14" s="874">
        <v>180011</v>
      </c>
      <c r="N14" s="876">
        <v>11594</v>
      </c>
      <c r="O14" s="873">
        <v>106.88410314873202</v>
      </c>
      <c r="P14" s="877">
        <v>185610</v>
      </c>
      <c r="Q14" s="878">
        <v>5599</v>
      </c>
      <c r="R14" s="879">
        <v>103.11036547766525</v>
      </c>
      <c r="S14" s="880">
        <v>200592</v>
      </c>
      <c r="T14" s="881">
        <v>218630</v>
      </c>
      <c r="U14" s="882">
        <v>18038</v>
      </c>
      <c r="V14" s="883">
        <v>108.99238254765893</v>
      </c>
      <c r="W14" s="884">
        <v>222500</v>
      </c>
      <c r="X14" s="882">
        <v>3870</v>
      </c>
      <c r="Y14" s="883">
        <v>101.7701138910488</v>
      </c>
      <c r="Z14" s="885">
        <v>225547</v>
      </c>
      <c r="AA14" s="882">
        <v>3047</v>
      </c>
      <c r="AB14" s="886">
        <v>101.3694382022472</v>
      </c>
      <c r="AC14" s="882">
        <v>229905</v>
      </c>
      <c r="AD14" s="882">
        <v>-1365</v>
      </c>
      <c r="AE14" s="887">
        <v>99.4097807757167</v>
      </c>
      <c r="AF14" s="888">
        <v>239012.467</v>
      </c>
      <c r="AG14" s="882">
        <v>9107.467000000004</v>
      </c>
      <c r="AH14" s="886">
        <v>103.96140449316023</v>
      </c>
      <c r="AI14" s="882">
        <v>252002.843</v>
      </c>
      <c r="AJ14" s="882">
        <v>12990.37599999999</v>
      </c>
      <c r="AK14" s="886">
        <v>105.43502025775082</v>
      </c>
      <c r="AL14" s="882">
        <v>258941.197</v>
      </c>
      <c r="AM14" s="882">
        <v>6938.353999999992</v>
      </c>
      <c r="AN14" s="886">
        <v>102.75328401751405</v>
      </c>
      <c r="AO14" s="882">
        <v>275311.185</v>
      </c>
      <c r="AP14" s="882">
        <v>16369.988000000012</v>
      </c>
      <c r="AQ14" s="886">
        <v>106.32189400128556</v>
      </c>
      <c r="AR14" s="882">
        <v>295295.779</v>
      </c>
      <c r="AS14" s="882">
        <v>19984.593999999983</v>
      </c>
      <c r="AT14" s="886">
        <v>107.25891103915737</v>
      </c>
      <c r="AU14" s="882">
        <v>318007.941</v>
      </c>
      <c r="AV14" s="882">
        <v>22712.16200000001</v>
      </c>
      <c r="AW14" s="886">
        <v>107.69132632945629</v>
      </c>
      <c r="AX14" s="977">
        <v>352193.812</v>
      </c>
      <c r="AY14" s="882">
        <v>34185.870999999985</v>
      </c>
      <c r="AZ14" s="883">
        <v>110.75000545348017</v>
      </c>
      <c r="BB14" s="379"/>
      <c r="BC14" s="379"/>
    </row>
    <row r="15" spans="2:52" ht="20.1" customHeight="1">
      <c r="B15" s="464" t="s">
        <v>136</v>
      </c>
      <c r="C15" s="463">
        <v>132533</v>
      </c>
      <c r="D15" s="460">
        <v>142177</v>
      </c>
      <c r="E15" s="461">
        <v>9644</v>
      </c>
      <c r="F15" s="462">
        <v>107.27667826126324</v>
      </c>
      <c r="G15" s="461">
        <v>151311</v>
      </c>
      <c r="H15" s="460">
        <v>9134</v>
      </c>
      <c r="I15" s="456">
        <v>106.42438650414626</v>
      </c>
      <c r="J15" s="458">
        <v>162575</v>
      </c>
      <c r="K15" s="458">
        <v>11264</v>
      </c>
      <c r="L15" s="459">
        <v>107.44427040995038</v>
      </c>
      <c r="M15" s="458">
        <v>174485</v>
      </c>
      <c r="N15" s="457">
        <v>11910</v>
      </c>
      <c r="O15" s="456">
        <v>107.32584960787328</v>
      </c>
      <c r="P15" s="455">
        <v>179527</v>
      </c>
      <c r="Q15" s="454">
        <v>5042</v>
      </c>
      <c r="R15" s="453">
        <v>102.88964667449925</v>
      </c>
      <c r="S15" s="452">
        <v>193528</v>
      </c>
      <c r="T15" s="558">
        <v>210033</v>
      </c>
      <c r="U15" s="450">
        <v>16505</v>
      </c>
      <c r="V15" s="449">
        <v>108.52848166673556</v>
      </c>
      <c r="W15" s="467">
        <v>214373</v>
      </c>
      <c r="X15" s="444">
        <v>4340</v>
      </c>
      <c r="Y15" s="447">
        <v>102.06634195578789</v>
      </c>
      <c r="Z15" s="446">
        <v>217653</v>
      </c>
      <c r="AA15" s="444">
        <v>3280</v>
      </c>
      <c r="AB15" s="445">
        <v>101.5300434289766</v>
      </c>
      <c r="AC15" s="560">
        <v>222985</v>
      </c>
      <c r="AD15" s="420">
        <v>216</v>
      </c>
      <c r="AE15" s="561">
        <v>100.09696142641032</v>
      </c>
      <c r="AF15" s="559">
        <v>231878.471</v>
      </c>
      <c r="AG15" s="420">
        <v>8893.47099999999</v>
      </c>
      <c r="AH15" s="562">
        <v>103.98837186357825</v>
      </c>
      <c r="AI15" s="560">
        <v>244753.421</v>
      </c>
      <c r="AJ15" s="420">
        <v>12874.950000000012</v>
      </c>
      <c r="AK15" s="562">
        <v>105.552455967333</v>
      </c>
      <c r="AL15" s="560">
        <v>251473.42</v>
      </c>
      <c r="AM15" s="420">
        <v>6719.999000000011</v>
      </c>
      <c r="AN15" s="562">
        <v>102.74562004998494</v>
      </c>
      <c r="AO15" s="560">
        <v>267709.374</v>
      </c>
      <c r="AP15" s="420">
        <v>16235.953999999998</v>
      </c>
      <c r="AQ15" s="562">
        <v>106.45633005667159</v>
      </c>
      <c r="AR15" s="560">
        <v>286822.74</v>
      </c>
      <c r="AS15" s="420">
        <v>19113.36599999998</v>
      </c>
      <c r="AT15" s="562">
        <v>107.13959534341893</v>
      </c>
      <c r="AU15" s="560">
        <v>308575.353</v>
      </c>
      <c r="AV15" s="420">
        <v>21752.613000000012</v>
      </c>
      <c r="AW15" s="562">
        <v>107.58399177136373</v>
      </c>
      <c r="AX15" s="982">
        <v>342115.824</v>
      </c>
      <c r="AY15" s="420">
        <v>33540.47100000002</v>
      </c>
      <c r="AZ15" s="889">
        <v>110.8694588449519</v>
      </c>
    </row>
    <row r="16" spans="2:55" ht="20.1" customHeight="1">
      <c r="B16" s="711" t="s">
        <v>135</v>
      </c>
      <c r="C16" s="824">
        <v>4654</v>
      </c>
      <c r="D16" s="825">
        <v>5249</v>
      </c>
      <c r="E16" s="826">
        <v>595</v>
      </c>
      <c r="F16" s="890">
        <v>112.78470133218737</v>
      </c>
      <c r="G16" s="826">
        <v>5272</v>
      </c>
      <c r="H16" s="825">
        <v>23</v>
      </c>
      <c r="I16" s="827">
        <v>100.43817870070491</v>
      </c>
      <c r="J16" s="828">
        <v>5580</v>
      </c>
      <c r="K16" s="828">
        <v>308</v>
      </c>
      <c r="L16" s="829">
        <v>105.84218512898332</v>
      </c>
      <c r="M16" s="828">
        <v>5185</v>
      </c>
      <c r="N16" s="830">
        <v>-395</v>
      </c>
      <c r="O16" s="827">
        <v>92.92114695340501</v>
      </c>
      <c r="P16" s="831">
        <v>5707</v>
      </c>
      <c r="Q16" s="832">
        <v>522</v>
      </c>
      <c r="R16" s="833">
        <v>110.06750241080039</v>
      </c>
      <c r="S16" s="834">
        <v>6638</v>
      </c>
      <c r="T16" s="835">
        <v>8163</v>
      </c>
      <c r="U16" s="891">
        <v>1525</v>
      </c>
      <c r="V16" s="837">
        <v>122.9737872853269</v>
      </c>
      <c r="W16" s="838">
        <v>7657</v>
      </c>
      <c r="X16" s="892">
        <v>-506</v>
      </c>
      <c r="Y16" s="709">
        <v>93.80129854220263</v>
      </c>
      <c r="Z16" s="708">
        <v>7274</v>
      </c>
      <c r="AA16" s="892">
        <v>-383</v>
      </c>
      <c r="AB16" s="717">
        <v>94.99804100822776</v>
      </c>
      <c r="AC16" s="665">
        <v>6274</v>
      </c>
      <c r="AD16" s="893">
        <v>-1556</v>
      </c>
      <c r="AE16" s="823">
        <v>80.12771392081737</v>
      </c>
      <c r="AF16" s="894">
        <v>6421.5620000000135</v>
      </c>
      <c r="AG16" s="893">
        <v>147.56200000001354</v>
      </c>
      <c r="AH16" s="895">
        <v>102.35196047178854</v>
      </c>
      <c r="AI16" s="665">
        <v>6376.737999999991</v>
      </c>
      <c r="AJ16" s="893">
        <v>-44.82400000002235</v>
      </c>
      <c r="AK16" s="895">
        <v>99.30197668417712</v>
      </c>
      <c r="AL16" s="665">
        <v>6391.215999999973</v>
      </c>
      <c r="AM16" s="893">
        <v>14.477999999981876</v>
      </c>
      <c r="AN16" s="895">
        <v>100.22704398393006</v>
      </c>
      <c r="AO16" s="665">
        <v>6353.908999999987</v>
      </c>
      <c r="AP16" s="893">
        <v>-37.30699999998615</v>
      </c>
      <c r="AQ16" s="895">
        <v>99.41627696513487</v>
      </c>
      <c r="AR16" s="665">
        <v>6934.56699999999</v>
      </c>
      <c r="AS16" s="893">
        <v>580.6580000000031</v>
      </c>
      <c r="AT16" s="895">
        <v>109.13859483980654</v>
      </c>
      <c r="AU16" s="665">
        <v>7810.899999999989</v>
      </c>
      <c r="AV16" s="893">
        <v>876.3329999999987</v>
      </c>
      <c r="AW16" s="895">
        <v>112.63716970360224</v>
      </c>
      <c r="AX16" s="983">
        <v>8234.538999999953</v>
      </c>
      <c r="AY16" s="420">
        <v>423.63899999996465</v>
      </c>
      <c r="AZ16" s="889">
        <v>105.42368997170577</v>
      </c>
      <c r="BB16" s="1029"/>
      <c r="BC16" s="1029"/>
    </row>
    <row r="17" spans="1:55" s="377" customFormat="1" ht="20.1" customHeight="1">
      <c r="A17" s="442"/>
      <c r="B17" s="896" t="s">
        <v>134</v>
      </c>
      <c r="C17" s="897">
        <v>3</v>
      </c>
      <c r="D17" s="898">
        <v>24</v>
      </c>
      <c r="E17" s="826">
        <v>21</v>
      </c>
      <c r="F17" s="890">
        <v>800</v>
      </c>
      <c r="G17" s="899">
        <v>66</v>
      </c>
      <c r="H17" s="825">
        <v>42</v>
      </c>
      <c r="I17" s="827">
        <v>275</v>
      </c>
      <c r="J17" s="900">
        <v>180</v>
      </c>
      <c r="K17" s="828">
        <v>114</v>
      </c>
      <c r="L17" s="829">
        <v>272.7272727272727</v>
      </c>
      <c r="M17" s="900">
        <v>269</v>
      </c>
      <c r="N17" s="830">
        <v>89</v>
      </c>
      <c r="O17" s="827">
        <v>149.44444444444446</v>
      </c>
      <c r="P17" s="901">
        <v>312</v>
      </c>
      <c r="Q17" s="832">
        <v>43</v>
      </c>
      <c r="R17" s="833">
        <v>115.98513011152416</v>
      </c>
      <c r="S17" s="902">
        <v>375</v>
      </c>
      <c r="T17" s="835">
        <v>378</v>
      </c>
      <c r="U17" s="891">
        <v>3</v>
      </c>
      <c r="V17" s="837">
        <v>100.8</v>
      </c>
      <c r="W17" s="838">
        <v>421</v>
      </c>
      <c r="X17" s="892">
        <v>43</v>
      </c>
      <c r="Y17" s="709">
        <v>111.37566137566137</v>
      </c>
      <c r="Z17" s="708">
        <v>551</v>
      </c>
      <c r="AA17" s="892">
        <v>130</v>
      </c>
      <c r="AB17" s="717">
        <v>130.87885985748218</v>
      </c>
      <c r="AC17" s="665">
        <v>592</v>
      </c>
      <c r="AD17" s="893">
        <v>-31</v>
      </c>
      <c r="AE17" s="823">
        <v>95.02407704654897</v>
      </c>
      <c r="AF17" s="894">
        <v>675.404</v>
      </c>
      <c r="AG17" s="893">
        <v>83.404</v>
      </c>
      <c r="AH17" s="895">
        <v>114.08851351351352</v>
      </c>
      <c r="AI17" s="665">
        <v>836.966</v>
      </c>
      <c r="AJ17" s="893">
        <v>161.562</v>
      </c>
      <c r="AK17" s="895">
        <v>123.92079407288084</v>
      </c>
      <c r="AL17" s="665">
        <v>1037.399</v>
      </c>
      <c r="AM17" s="893">
        <v>200.43299999999988</v>
      </c>
      <c r="AN17" s="895">
        <v>123.94756776260922</v>
      </c>
      <c r="AO17" s="665">
        <v>1205.021</v>
      </c>
      <c r="AP17" s="893">
        <v>167.62200000000007</v>
      </c>
      <c r="AQ17" s="895">
        <v>116.15791031223281</v>
      </c>
      <c r="AR17" s="665">
        <v>1493.593</v>
      </c>
      <c r="AS17" s="893">
        <v>288.5720000000001</v>
      </c>
      <c r="AT17" s="895">
        <v>123.94746647568799</v>
      </c>
      <c r="AU17" s="665">
        <v>1565.518</v>
      </c>
      <c r="AV17" s="893">
        <v>71.92499999999995</v>
      </c>
      <c r="AW17" s="895">
        <v>104.81556889996138</v>
      </c>
      <c r="AX17" s="983">
        <v>1811.213</v>
      </c>
      <c r="AY17" s="420">
        <v>245.69499999999994</v>
      </c>
      <c r="AZ17" s="889">
        <v>115.69416640370791</v>
      </c>
      <c r="BB17" s="1030"/>
      <c r="BC17" s="1030"/>
    </row>
    <row r="18" spans="2:55" ht="20.1" customHeight="1" thickBot="1">
      <c r="B18" s="441" t="s">
        <v>323</v>
      </c>
      <c r="C18" s="903">
        <v>297</v>
      </c>
      <c r="D18" s="904">
        <v>286</v>
      </c>
      <c r="E18" s="905">
        <v>-11</v>
      </c>
      <c r="F18" s="906">
        <v>96.29629629629629</v>
      </c>
      <c r="G18" s="905">
        <v>162</v>
      </c>
      <c r="H18" s="904">
        <v>-124</v>
      </c>
      <c r="I18" s="907">
        <v>56.64335664335665</v>
      </c>
      <c r="J18" s="908">
        <v>82</v>
      </c>
      <c r="K18" s="908">
        <v>-80</v>
      </c>
      <c r="L18" s="909">
        <v>50.617283950617285</v>
      </c>
      <c r="M18" s="908">
        <v>72</v>
      </c>
      <c r="N18" s="910">
        <v>-10</v>
      </c>
      <c r="O18" s="907">
        <v>87.8048780487805</v>
      </c>
      <c r="P18" s="839">
        <v>64</v>
      </c>
      <c r="Q18" s="840">
        <v>-8</v>
      </c>
      <c r="R18" s="841">
        <v>88.88888888888889</v>
      </c>
      <c r="S18" s="842">
        <v>51</v>
      </c>
      <c r="T18" s="843">
        <v>56</v>
      </c>
      <c r="U18" s="911">
        <v>5</v>
      </c>
      <c r="V18" s="912">
        <v>109.80392156862746</v>
      </c>
      <c r="W18" s="844">
        <v>49</v>
      </c>
      <c r="X18" s="913">
        <v>-7</v>
      </c>
      <c r="Y18" s="713">
        <v>87.5</v>
      </c>
      <c r="Z18" s="712">
        <v>69</v>
      </c>
      <c r="AA18" s="913">
        <v>20</v>
      </c>
      <c r="AB18" s="914">
        <v>140.81632653061226</v>
      </c>
      <c r="AC18" s="666">
        <v>54</v>
      </c>
      <c r="AD18" s="915">
        <v>6</v>
      </c>
      <c r="AE18" s="916">
        <v>112.5</v>
      </c>
      <c r="AF18" s="917">
        <v>37.03</v>
      </c>
      <c r="AG18" s="915">
        <v>-16.97</v>
      </c>
      <c r="AH18" s="664">
        <v>68.57407407407408</v>
      </c>
      <c r="AI18" s="666">
        <v>35.718</v>
      </c>
      <c r="AJ18" s="915">
        <v>-1.3119999999999976</v>
      </c>
      <c r="AK18" s="664">
        <v>96.45692681609506</v>
      </c>
      <c r="AL18" s="666">
        <v>39.162</v>
      </c>
      <c r="AM18" s="915">
        <v>3.4439999999999955</v>
      </c>
      <c r="AN18" s="664">
        <v>109.64219721149</v>
      </c>
      <c r="AO18" s="666">
        <v>42.881</v>
      </c>
      <c r="AP18" s="915">
        <v>3.719000000000001</v>
      </c>
      <c r="AQ18" s="664">
        <v>109.49645064092743</v>
      </c>
      <c r="AR18" s="666">
        <v>44.879</v>
      </c>
      <c r="AS18" s="915">
        <v>1.9979999999999976</v>
      </c>
      <c r="AT18" s="664">
        <v>104.65940626384645</v>
      </c>
      <c r="AU18" s="666">
        <v>56.17</v>
      </c>
      <c r="AV18" s="915">
        <v>11.291000000000004</v>
      </c>
      <c r="AW18" s="664">
        <v>125.1587602219301</v>
      </c>
      <c r="AX18" s="984">
        <v>32.236</v>
      </c>
      <c r="AY18" s="420">
        <v>-23.934000000000005</v>
      </c>
      <c r="AZ18" s="889">
        <v>57.39006587146163</v>
      </c>
      <c r="BB18" s="1029"/>
      <c r="BC18" s="1029"/>
    </row>
    <row r="19" spans="2:52" ht="20.1" customHeight="1" thickBot="1">
      <c r="B19" s="707" t="s">
        <v>133</v>
      </c>
      <c r="C19" s="437">
        <v>-1199</v>
      </c>
      <c r="D19" s="436">
        <v>124</v>
      </c>
      <c r="E19" s="435">
        <v>1323</v>
      </c>
      <c r="F19" s="440" t="s">
        <v>132</v>
      </c>
      <c r="G19" s="435">
        <v>242</v>
      </c>
      <c r="H19" s="436">
        <v>118</v>
      </c>
      <c r="I19" s="431">
        <v>195.16129032258064</v>
      </c>
      <c r="J19" s="433">
        <v>464</v>
      </c>
      <c r="K19" s="433">
        <v>222</v>
      </c>
      <c r="L19" s="434">
        <v>191.73553719008265</v>
      </c>
      <c r="M19" s="433">
        <v>2822</v>
      </c>
      <c r="N19" s="432">
        <v>2358</v>
      </c>
      <c r="O19" s="431">
        <v>608.1896551724138</v>
      </c>
      <c r="P19" s="430">
        <v>17198</v>
      </c>
      <c r="Q19" s="429">
        <v>14376</v>
      </c>
      <c r="R19" s="428">
        <v>609.4259390503189</v>
      </c>
      <c r="S19" s="427">
        <v>10768</v>
      </c>
      <c r="T19" s="426">
        <v>-6431</v>
      </c>
      <c r="U19" s="422">
        <v>-17199</v>
      </c>
      <c r="V19" s="424">
        <v>-59.72325408618128</v>
      </c>
      <c r="W19" s="425">
        <v>-6885</v>
      </c>
      <c r="X19" s="422">
        <v>-454</v>
      </c>
      <c r="Y19" s="424">
        <v>107.05955527911676</v>
      </c>
      <c r="Z19" s="423">
        <v>-5156</v>
      </c>
      <c r="AA19" s="422">
        <v>1729</v>
      </c>
      <c r="AB19" s="421">
        <v>74.88743645606391</v>
      </c>
      <c r="AC19" s="422">
        <v>-1337</v>
      </c>
      <c r="AD19" s="423">
        <v>200</v>
      </c>
      <c r="AE19" s="438">
        <v>19.83679525222552</v>
      </c>
      <c r="AF19" s="439">
        <v>2245.8940000000002</v>
      </c>
      <c r="AG19" s="423">
        <v>3582.8940000000002</v>
      </c>
      <c r="AH19" s="421">
        <v>-167.9801047120419</v>
      </c>
      <c r="AI19" s="422">
        <v>582.7880000000005</v>
      </c>
      <c r="AJ19" s="423">
        <v>-1663.1059999999998</v>
      </c>
      <c r="AK19" s="421">
        <v>25.94904300915361</v>
      </c>
      <c r="AL19" s="422">
        <v>5910.7270000000135</v>
      </c>
      <c r="AM19" s="423">
        <v>5327.939000000013</v>
      </c>
      <c r="AN19" s="421">
        <v>1014.21563244267</v>
      </c>
      <c r="AO19" s="422">
        <v>9522.298999999999</v>
      </c>
      <c r="AP19" s="423">
        <v>3611.5719999999856</v>
      </c>
      <c r="AQ19" s="421">
        <v>161.1019930374043</v>
      </c>
      <c r="AR19" s="422">
        <v>14477.574000000022</v>
      </c>
      <c r="AS19" s="423">
        <v>4955.275000000023</v>
      </c>
      <c r="AT19" s="421">
        <v>152.03864108867012</v>
      </c>
      <c r="AU19" s="422">
        <v>13451.853999999992</v>
      </c>
      <c r="AV19" s="423">
        <v>-1025.7200000000303</v>
      </c>
      <c r="AW19" s="421">
        <v>92.91511133011629</v>
      </c>
      <c r="AX19" s="985">
        <v>5766.5320000000065</v>
      </c>
      <c r="AY19" s="423">
        <v>-7685.321999999986</v>
      </c>
      <c r="AZ19" s="424">
        <v>42.867934784305646</v>
      </c>
    </row>
    <row r="20" spans="2:52" ht="20.1" customHeight="1" thickBot="1">
      <c r="B20" s="714" t="s">
        <v>324</v>
      </c>
      <c r="C20" s="918">
        <v>-1321</v>
      </c>
      <c r="D20" s="919">
        <v>-81</v>
      </c>
      <c r="E20" s="920">
        <v>1240</v>
      </c>
      <c r="F20" s="921">
        <v>6.131718395155185</v>
      </c>
      <c r="G20" s="920">
        <v>102</v>
      </c>
      <c r="H20" s="920">
        <v>183</v>
      </c>
      <c r="I20" s="922" t="s">
        <v>132</v>
      </c>
      <c r="J20" s="923">
        <v>433</v>
      </c>
      <c r="K20" s="923">
        <v>331</v>
      </c>
      <c r="L20" s="924">
        <v>424.5098039215686</v>
      </c>
      <c r="M20" s="923">
        <v>2761</v>
      </c>
      <c r="N20" s="925">
        <v>2328</v>
      </c>
      <c r="O20" s="921">
        <v>637.6443418013856</v>
      </c>
      <c r="P20" s="926">
        <v>17129</v>
      </c>
      <c r="Q20" s="927">
        <v>14368</v>
      </c>
      <c r="R20" s="928">
        <v>620.3911626222383</v>
      </c>
      <c r="S20" s="929">
        <v>10702</v>
      </c>
      <c r="T20" s="930">
        <v>-6484</v>
      </c>
      <c r="U20" s="715">
        <v>-17186</v>
      </c>
      <c r="V20" s="716">
        <v>-60.58680620444776</v>
      </c>
      <c r="W20" s="931">
        <v>-6934</v>
      </c>
      <c r="X20" s="715">
        <v>-450</v>
      </c>
      <c r="Y20" s="716">
        <v>106.94016039481802</v>
      </c>
      <c r="Z20" s="932">
        <v>-5181</v>
      </c>
      <c r="AA20" s="715">
        <v>1753</v>
      </c>
      <c r="AB20" s="933">
        <v>74.71877704066917</v>
      </c>
      <c r="AC20" s="934">
        <v>-1366</v>
      </c>
      <c r="AD20" s="935">
        <v>213</v>
      </c>
      <c r="AE20" s="936">
        <v>20.141551164848124</v>
      </c>
      <c r="AF20" s="934">
        <v>2215.313</v>
      </c>
      <c r="AG20" s="935">
        <v>3581.313</v>
      </c>
      <c r="AH20" s="933">
        <v>-162.17518301610542</v>
      </c>
      <c r="AI20" s="934">
        <v>556.7630000000005</v>
      </c>
      <c r="AJ20" s="935">
        <v>-1658.5499999999997</v>
      </c>
      <c r="AK20" s="933">
        <v>25.132475636625635</v>
      </c>
      <c r="AL20" s="934">
        <v>5885.842000000013</v>
      </c>
      <c r="AM20" s="935">
        <v>5329.0790000000125</v>
      </c>
      <c r="AN20" s="933">
        <v>1057.1539416232774</v>
      </c>
      <c r="AO20" s="934">
        <v>9492.72</v>
      </c>
      <c r="AP20" s="935">
        <v>3606.877999999986</v>
      </c>
      <c r="AQ20" s="933">
        <v>161.2805780379422</v>
      </c>
      <c r="AR20" s="934">
        <v>14452.771000000022</v>
      </c>
      <c r="AS20" s="935">
        <v>4960.051000000023</v>
      </c>
      <c r="AT20" s="933">
        <v>152.25110400391063</v>
      </c>
      <c r="AU20" s="934">
        <v>13431.272999999992</v>
      </c>
      <c r="AV20" s="935">
        <v>-1021.4980000000305</v>
      </c>
      <c r="AW20" s="933">
        <v>92.93216504987156</v>
      </c>
      <c r="AX20" s="986">
        <v>5746.821000000006</v>
      </c>
      <c r="AY20" s="935">
        <v>-7684.451999999986</v>
      </c>
      <c r="AZ20" s="716">
        <v>42.78686763347011</v>
      </c>
    </row>
    <row r="21" spans="2:19" ht="10.5" customHeight="1" thickTop="1">
      <c r="B21" s="418"/>
      <c r="C21" s="416"/>
      <c r="D21" s="416"/>
      <c r="E21" s="416"/>
      <c r="F21" s="415"/>
      <c r="G21" s="416"/>
      <c r="H21" s="416"/>
      <c r="I21" s="417"/>
      <c r="J21" s="416"/>
      <c r="K21" s="416"/>
      <c r="L21" s="415"/>
      <c r="M21" s="416"/>
      <c r="N21" s="416"/>
      <c r="O21" s="415"/>
      <c r="P21" s="414"/>
      <c r="Q21" s="414"/>
      <c r="R21" s="413"/>
      <c r="S21" s="403"/>
    </row>
    <row r="22" spans="2:79" s="408" customFormat="1" ht="12" hidden="1">
      <c r="B22" s="412"/>
      <c r="C22" s="411"/>
      <c r="D22" s="409"/>
      <c r="E22" s="409"/>
      <c r="F22" s="410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385"/>
      <c r="U22" s="385"/>
      <c r="V22" s="385"/>
      <c r="W22" s="385"/>
      <c r="X22" s="385"/>
      <c r="Y22" s="385"/>
      <c r="Z22" s="385"/>
      <c r="AA22" s="385"/>
      <c r="AB22" s="385"/>
      <c r="AC22" s="381"/>
      <c r="AD22" s="381"/>
      <c r="AE22" s="381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</row>
    <row r="23" spans="2:79" ht="12" hidden="1">
      <c r="B23" s="407" t="s">
        <v>131</v>
      </c>
      <c r="C23" s="405"/>
      <c r="D23" s="403"/>
      <c r="E23" s="403"/>
      <c r="F23" s="404"/>
      <c r="G23" s="403"/>
      <c r="H23" s="403"/>
      <c r="I23" s="403"/>
      <c r="J23" s="406"/>
      <c r="K23" s="406"/>
      <c r="L23" s="406"/>
      <c r="M23" s="406"/>
      <c r="N23" s="406"/>
      <c r="O23" s="403"/>
      <c r="P23" s="403"/>
      <c r="Q23" s="403"/>
      <c r="R23" s="403"/>
      <c r="S23" s="403"/>
      <c r="T23" s="377"/>
      <c r="U23" s="377"/>
      <c r="V23" s="377"/>
      <c r="Z23" s="377"/>
      <c r="AA23" s="377"/>
      <c r="AB23" s="377"/>
      <c r="AC23" s="381"/>
      <c r="AD23" s="380"/>
      <c r="AE23" s="380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</row>
    <row r="24" spans="2:79" ht="10.5" customHeight="1" hidden="1">
      <c r="B24" s="403" t="s">
        <v>130</v>
      </c>
      <c r="C24" s="405"/>
      <c r="D24" s="403"/>
      <c r="E24" s="403"/>
      <c r="F24" s="404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377"/>
      <c r="U24" s="377"/>
      <c r="V24" s="377"/>
      <c r="Z24" s="377"/>
      <c r="AA24" s="377"/>
      <c r="AB24" s="377"/>
      <c r="AC24" s="381"/>
      <c r="AD24" s="380"/>
      <c r="AE24" s="380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</row>
    <row r="25" spans="2:79" s="388" customFormat="1" ht="11.25">
      <c r="B25" s="399" t="s">
        <v>89</v>
      </c>
      <c r="C25" s="401"/>
      <c r="D25" s="399"/>
      <c r="E25" s="399"/>
      <c r="F25" s="400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0"/>
      <c r="U25" s="390"/>
      <c r="V25" s="390"/>
      <c r="W25" s="390"/>
      <c r="X25" s="390"/>
      <c r="Y25" s="390"/>
      <c r="Z25" s="390"/>
      <c r="AA25" s="390"/>
      <c r="AB25" s="390"/>
      <c r="AC25" s="384"/>
      <c r="AD25" s="384"/>
      <c r="AE25" s="384"/>
      <c r="AF25" s="390"/>
      <c r="AG25" s="390"/>
      <c r="AH25" s="390"/>
      <c r="AI25" s="390"/>
      <c r="AJ25" s="390"/>
      <c r="AK25" s="390"/>
      <c r="AL25" s="390"/>
      <c r="AM25" s="392"/>
      <c r="AN25" s="390"/>
      <c r="AO25" s="390"/>
      <c r="AP25" s="392"/>
      <c r="AQ25" s="390"/>
      <c r="AR25" s="390"/>
      <c r="AS25" s="390"/>
      <c r="AT25" s="390"/>
      <c r="AU25" s="390"/>
      <c r="AV25" s="390"/>
      <c r="AW25" s="390"/>
      <c r="AX25" s="390"/>
      <c r="AY25" s="390"/>
      <c r="AZ25" s="392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</row>
    <row r="26" spans="2:79" s="388" customFormat="1" ht="11.25">
      <c r="B26" s="402" t="s">
        <v>129</v>
      </c>
      <c r="C26" s="401"/>
      <c r="D26" s="399"/>
      <c r="E26" s="399"/>
      <c r="F26" s="400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3"/>
      <c r="U26" s="393"/>
      <c r="V26" s="393"/>
      <c r="W26" s="390"/>
      <c r="X26" s="390"/>
      <c r="Y26" s="390"/>
      <c r="Z26" s="390"/>
      <c r="AA26" s="390"/>
      <c r="AB26" s="390"/>
      <c r="AC26" s="384"/>
      <c r="AD26" s="384"/>
      <c r="AE26" s="384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</row>
    <row r="27" spans="2:79" s="394" customFormat="1" ht="11.25">
      <c r="B27" s="393"/>
      <c r="C27" s="398"/>
      <c r="D27" s="393"/>
      <c r="E27" s="393"/>
      <c r="F27" s="397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6"/>
      <c r="AD27" s="396"/>
      <c r="AE27" s="396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3"/>
      <c r="AS27" s="393"/>
      <c r="AT27" s="393"/>
      <c r="AU27" s="393"/>
      <c r="AV27" s="393"/>
      <c r="AW27" s="393"/>
      <c r="AX27" s="393"/>
      <c r="AY27" s="398"/>
      <c r="AZ27" s="398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</row>
    <row r="28" spans="2:79" s="388" customFormat="1" ht="11.25">
      <c r="B28" s="393"/>
      <c r="C28" s="392"/>
      <c r="D28" s="390"/>
      <c r="E28" s="390"/>
      <c r="F28" s="391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84"/>
      <c r="AD28" s="384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2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</row>
    <row r="29" spans="2:79" s="388" customFormat="1" ht="11.25">
      <c r="B29" s="393"/>
      <c r="C29" s="392"/>
      <c r="D29" s="390"/>
      <c r="E29" s="390"/>
      <c r="F29" s="391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84"/>
      <c r="AD29" s="384"/>
      <c r="AE29" s="384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</row>
    <row r="30" spans="2:79" s="388" customFormat="1" ht="11.25">
      <c r="B30" s="393"/>
      <c r="C30" s="392"/>
      <c r="D30" s="390"/>
      <c r="E30" s="390"/>
      <c r="F30" s="391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84"/>
      <c r="AD30" s="384"/>
      <c r="AE30" s="384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2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</row>
    <row r="31" spans="2:79" s="388" customFormat="1" ht="11.25">
      <c r="B31" s="393"/>
      <c r="C31" s="392"/>
      <c r="D31" s="390"/>
      <c r="E31" s="390"/>
      <c r="F31" s="391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84"/>
      <c r="AD31" s="384"/>
      <c r="AE31" s="384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89"/>
      <c r="BB31" s="389"/>
      <c r="BC31" s="389"/>
      <c r="BD31" s="389"/>
      <c r="BE31" s="389"/>
      <c r="BF31" s="389"/>
      <c r="BG31" s="389"/>
      <c r="BH31" s="389"/>
      <c r="BI31" s="389"/>
      <c r="BJ31" s="389"/>
      <c r="BK31" s="389"/>
      <c r="BL31" s="389"/>
      <c r="BM31" s="389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</row>
    <row r="32" spans="2:79" s="388" customFormat="1" ht="11.25">
      <c r="B32" s="393"/>
      <c r="C32" s="392"/>
      <c r="D32" s="390"/>
      <c r="E32" s="390"/>
      <c r="F32" s="391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84"/>
      <c r="AD32" s="384"/>
      <c r="AE32" s="384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2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</row>
    <row r="33" spans="2:79" s="388" customFormat="1" ht="11.25">
      <c r="B33" s="393"/>
      <c r="C33" s="392"/>
      <c r="D33" s="390"/>
      <c r="E33" s="390"/>
      <c r="F33" s="391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84"/>
      <c r="AD33" s="384"/>
      <c r="AE33" s="384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</row>
    <row r="34" spans="2:79" ht="12">
      <c r="B34" s="385"/>
      <c r="C34" s="387"/>
      <c r="D34" s="385"/>
      <c r="E34" s="385"/>
      <c r="F34" s="386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1"/>
      <c r="AD34" s="381"/>
      <c r="AE34" s="381"/>
      <c r="AF34" s="377"/>
      <c r="AG34" s="377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</row>
    <row r="35" spans="2:79" ht="12">
      <c r="B35" s="377"/>
      <c r="C35" s="383"/>
      <c r="E35" s="377"/>
      <c r="F35" s="382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T35" s="377"/>
      <c r="U35" s="377"/>
      <c r="V35" s="377"/>
      <c r="Z35" s="377"/>
      <c r="AA35" s="377"/>
      <c r="AB35" s="377"/>
      <c r="AC35" s="381"/>
      <c r="AD35" s="380"/>
      <c r="AE35" s="380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7"/>
      <c r="BJ35" s="377"/>
      <c r="BK35" s="377"/>
      <c r="BL35" s="377"/>
      <c r="BM35" s="377"/>
      <c r="BN35" s="377"/>
      <c r="BO35" s="377"/>
      <c r="BP35" s="377"/>
      <c r="BQ35" s="377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</row>
    <row r="36" spans="2:79" ht="12">
      <c r="B36" s="377"/>
      <c r="C36" s="383"/>
      <c r="E36" s="377"/>
      <c r="F36" s="382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T36" s="377"/>
      <c r="U36" s="377"/>
      <c r="V36" s="377"/>
      <c r="Z36" s="377"/>
      <c r="AA36" s="377"/>
      <c r="AB36" s="377"/>
      <c r="AC36" s="381"/>
      <c r="AD36" s="380"/>
      <c r="AE36" s="380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</row>
    <row r="37" spans="2:79" ht="12">
      <c r="B37" s="377"/>
      <c r="C37" s="383"/>
      <c r="E37" s="377"/>
      <c r="F37" s="382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T37" s="377"/>
      <c r="U37" s="377"/>
      <c r="V37" s="377"/>
      <c r="Z37" s="377"/>
      <c r="AA37" s="377"/>
      <c r="AB37" s="377"/>
      <c r="AC37" s="381"/>
      <c r="AD37" s="380"/>
      <c r="AE37" s="380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7"/>
      <c r="BM37" s="377"/>
      <c r="BN37" s="377"/>
      <c r="BO37" s="377"/>
      <c r="BP37" s="377"/>
      <c r="BQ37" s="377"/>
      <c r="BR37" s="377"/>
      <c r="BS37" s="377"/>
      <c r="BT37" s="377"/>
      <c r="BU37" s="377"/>
      <c r="BV37" s="377"/>
      <c r="BW37" s="377"/>
      <c r="BX37" s="377"/>
      <c r="BY37" s="377"/>
      <c r="BZ37" s="377"/>
      <c r="CA37" s="377"/>
    </row>
    <row r="38" spans="2:79" ht="12">
      <c r="B38" s="377"/>
      <c r="C38" s="383"/>
      <c r="E38" s="377"/>
      <c r="F38" s="382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T38" s="377"/>
      <c r="U38" s="377"/>
      <c r="V38" s="377"/>
      <c r="Z38" s="377"/>
      <c r="AA38" s="377"/>
      <c r="AB38" s="377"/>
      <c r="AC38" s="381"/>
      <c r="AD38" s="380"/>
      <c r="AE38" s="380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</row>
    <row r="39" spans="2:79" ht="12">
      <c r="B39" s="377"/>
      <c r="C39" s="383"/>
      <c r="E39" s="377"/>
      <c r="F39" s="382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T39" s="377"/>
      <c r="U39" s="377"/>
      <c r="V39" s="377"/>
      <c r="Z39" s="377"/>
      <c r="AA39" s="377"/>
      <c r="AB39" s="377"/>
      <c r="AC39" s="381"/>
      <c r="AD39" s="380"/>
      <c r="AE39" s="380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377"/>
      <c r="BR39" s="377"/>
      <c r="BS39" s="377"/>
      <c r="BT39" s="377"/>
      <c r="BU39" s="377"/>
      <c r="BV39" s="377"/>
      <c r="BW39" s="377"/>
      <c r="BX39" s="377"/>
      <c r="BY39" s="377"/>
      <c r="BZ39" s="377"/>
      <c r="CA39" s="377"/>
    </row>
    <row r="40" spans="2:79" ht="12">
      <c r="B40" s="377"/>
      <c r="C40" s="383"/>
      <c r="E40" s="377"/>
      <c r="F40" s="382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T40" s="377"/>
      <c r="U40" s="377"/>
      <c r="V40" s="377"/>
      <c r="Z40" s="377"/>
      <c r="AA40" s="377"/>
      <c r="AB40" s="377"/>
      <c r="AC40" s="381"/>
      <c r="AD40" s="380"/>
      <c r="AE40" s="380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7"/>
      <c r="BD40" s="377"/>
      <c r="BE40" s="377"/>
      <c r="BF40" s="377"/>
      <c r="BG40" s="377"/>
      <c r="BH40" s="377"/>
      <c r="BI40" s="377"/>
      <c r="BJ40" s="377"/>
      <c r="BK40" s="377"/>
      <c r="BL40" s="377"/>
      <c r="BM40" s="377"/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77"/>
      <c r="BY40" s="377"/>
      <c r="BZ40" s="377"/>
      <c r="CA40" s="377"/>
    </row>
    <row r="41" spans="2:79" ht="12">
      <c r="B41" s="377"/>
      <c r="C41" s="383"/>
      <c r="E41" s="377"/>
      <c r="F41" s="382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T41" s="377"/>
      <c r="U41" s="377"/>
      <c r="V41" s="377"/>
      <c r="Z41" s="377"/>
      <c r="AA41" s="377"/>
      <c r="AB41" s="377"/>
      <c r="AC41" s="381"/>
      <c r="AD41" s="380"/>
      <c r="AE41" s="380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  <c r="BC41" s="377"/>
      <c r="BD41" s="377"/>
      <c r="BE41" s="377"/>
      <c r="BF41" s="377"/>
      <c r="BG41" s="377"/>
      <c r="BH41" s="377"/>
      <c r="BI41" s="377"/>
      <c r="BJ41" s="377"/>
      <c r="BK41" s="377"/>
      <c r="BL41" s="377"/>
      <c r="BM41" s="377"/>
      <c r="BN41" s="377"/>
      <c r="BO41" s="377"/>
      <c r="BP41" s="377"/>
      <c r="BQ41" s="377"/>
      <c r="BR41" s="377"/>
      <c r="BS41" s="377"/>
      <c r="BT41" s="377"/>
      <c r="BU41" s="377"/>
      <c r="BV41" s="377"/>
      <c r="BW41" s="377"/>
      <c r="BX41" s="377"/>
      <c r="BY41" s="377"/>
      <c r="BZ41" s="377"/>
      <c r="CA41" s="377"/>
    </row>
    <row r="42" spans="2:79" ht="12">
      <c r="B42" s="377"/>
      <c r="C42" s="383"/>
      <c r="E42" s="377"/>
      <c r="F42" s="382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T42" s="377"/>
      <c r="U42" s="377"/>
      <c r="V42" s="377"/>
      <c r="Z42" s="377"/>
      <c r="AA42" s="377"/>
      <c r="AB42" s="377"/>
      <c r="AC42" s="381"/>
      <c r="AD42" s="380"/>
      <c r="AE42" s="380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377"/>
      <c r="BF42" s="377"/>
      <c r="BG42" s="377"/>
      <c r="BH42" s="377"/>
      <c r="BI42" s="377"/>
      <c r="BJ42" s="377"/>
      <c r="BK42" s="377"/>
      <c r="BL42" s="377"/>
      <c r="BM42" s="377"/>
      <c r="BN42" s="377"/>
      <c r="BO42" s="377"/>
      <c r="BP42" s="377"/>
      <c r="BQ42" s="377"/>
      <c r="BR42" s="377"/>
      <c r="BS42" s="377"/>
      <c r="BT42" s="377"/>
      <c r="BU42" s="377"/>
      <c r="BV42" s="377"/>
      <c r="BW42" s="377"/>
      <c r="BX42" s="377"/>
      <c r="BY42" s="377"/>
      <c r="BZ42" s="377"/>
      <c r="CA42" s="377"/>
    </row>
    <row r="43" spans="2:79" ht="12">
      <c r="B43" s="377"/>
      <c r="C43" s="383"/>
      <c r="E43" s="377"/>
      <c r="F43" s="382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T43" s="377"/>
      <c r="U43" s="377"/>
      <c r="V43" s="377"/>
      <c r="Z43" s="377"/>
      <c r="AA43" s="377"/>
      <c r="AB43" s="377"/>
      <c r="AC43" s="381"/>
      <c r="AD43" s="380"/>
      <c r="AE43" s="380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77"/>
      <c r="BG43" s="377"/>
      <c r="BH43" s="377"/>
      <c r="BI43" s="377"/>
      <c r="BJ43" s="377"/>
      <c r="BK43" s="377"/>
      <c r="BL43" s="377"/>
      <c r="BM43" s="377"/>
      <c r="BN43" s="377"/>
      <c r="BO43" s="377"/>
      <c r="BP43" s="377"/>
      <c r="BQ43" s="377"/>
      <c r="BR43" s="377"/>
      <c r="BS43" s="377"/>
      <c r="BT43" s="377"/>
      <c r="BU43" s="377"/>
      <c r="BV43" s="377"/>
      <c r="BW43" s="377"/>
      <c r="BX43" s="377"/>
      <c r="BY43" s="377"/>
      <c r="BZ43" s="377"/>
      <c r="CA43" s="377"/>
    </row>
    <row r="44" spans="2:79" ht="12">
      <c r="B44" s="377"/>
      <c r="C44" s="383"/>
      <c r="E44" s="377"/>
      <c r="F44" s="382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T44" s="377"/>
      <c r="U44" s="377"/>
      <c r="V44" s="377"/>
      <c r="Z44" s="377"/>
      <c r="AA44" s="377"/>
      <c r="AB44" s="377"/>
      <c r="AC44" s="381"/>
      <c r="AD44" s="380"/>
      <c r="AE44" s="380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7"/>
      <c r="BY44" s="377"/>
      <c r="BZ44" s="377"/>
      <c r="CA44" s="377"/>
    </row>
    <row r="45" spans="2:79" ht="12">
      <c r="B45" s="377"/>
      <c r="C45" s="383"/>
      <c r="E45" s="377"/>
      <c r="F45" s="382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T45" s="377"/>
      <c r="U45" s="377"/>
      <c r="V45" s="377"/>
      <c r="Z45" s="377"/>
      <c r="AA45" s="377"/>
      <c r="AB45" s="377"/>
      <c r="AC45" s="381"/>
      <c r="AD45" s="380"/>
      <c r="AE45" s="380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377"/>
      <c r="BN45" s="377"/>
      <c r="BO45" s="377"/>
      <c r="BP45" s="377"/>
      <c r="BQ45" s="377"/>
      <c r="BR45" s="377"/>
      <c r="BS45" s="377"/>
      <c r="BT45" s="377"/>
      <c r="BU45" s="377"/>
      <c r="BV45" s="377"/>
      <c r="BW45" s="377"/>
      <c r="BX45" s="377"/>
      <c r="BY45" s="377"/>
      <c r="BZ45" s="377"/>
      <c r="CA45" s="377"/>
    </row>
    <row r="46" spans="2:79" ht="12">
      <c r="B46" s="377"/>
      <c r="C46" s="383"/>
      <c r="E46" s="377"/>
      <c r="F46" s="382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T46" s="377"/>
      <c r="U46" s="377"/>
      <c r="V46" s="377"/>
      <c r="Z46" s="377"/>
      <c r="AA46" s="377"/>
      <c r="AB46" s="377"/>
      <c r="AC46" s="381"/>
      <c r="AD46" s="380"/>
      <c r="AE46" s="380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</row>
    <row r="47" spans="2:79" ht="12">
      <c r="B47" s="377"/>
      <c r="C47" s="383"/>
      <c r="E47" s="377"/>
      <c r="F47" s="382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T47" s="377"/>
      <c r="U47" s="377"/>
      <c r="V47" s="377"/>
      <c r="Z47" s="377"/>
      <c r="AA47" s="377"/>
      <c r="AB47" s="377"/>
      <c r="AC47" s="381"/>
      <c r="AD47" s="380"/>
      <c r="AE47" s="380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77"/>
      <c r="BR47" s="377"/>
      <c r="BS47" s="377"/>
      <c r="BT47" s="377"/>
      <c r="BU47" s="377"/>
      <c r="BV47" s="377"/>
      <c r="BW47" s="377"/>
      <c r="BX47" s="377"/>
      <c r="BY47" s="377"/>
      <c r="BZ47" s="377"/>
      <c r="CA47" s="377"/>
    </row>
    <row r="48" spans="2:79" ht="12">
      <c r="B48" s="377"/>
      <c r="C48" s="383"/>
      <c r="E48" s="377"/>
      <c r="F48" s="382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T48" s="377"/>
      <c r="U48" s="377"/>
      <c r="V48" s="377"/>
      <c r="Z48" s="377"/>
      <c r="AA48" s="377"/>
      <c r="AB48" s="377"/>
      <c r="AC48" s="381"/>
      <c r="AD48" s="380"/>
      <c r="AE48" s="380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</row>
    <row r="49" spans="2:79" ht="12">
      <c r="B49" s="377"/>
      <c r="C49" s="383"/>
      <c r="E49" s="377"/>
      <c r="F49" s="382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T49" s="377"/>
      <c r="U49" s="377"/>
      <c r="V49" s="377"/>
      <c r="Z49" s="377"/>
      <c r="AA49" s="377"/>
      <c r="AB49" s="377"/>
      <c r="AC49" s="381"/>
      <c r="AD49" s="380"/>
      <c r="AE49" s="380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7"/>
      <c r="BJ49" s="377"/>
      <c r="BK49" s="377"/>
      <c r="BL49" s="377"/>
      <c r="BM49" s="377"/>
      <c r="BN49" s="377"/>
      <c r="BO49" s="377"/>
      <c r="BP49" s="377"/>
      <c r="BQ49" s="377"/>
      <c r="BR49" s="377"/>
      <c r="BS49" s="377"/>
      <c r="BT49" s="377"/>
      <c r="BU49" s="377"/>
      <c r="BV49" s="377"/>
      <c r="BW49" s="377"/>
      <c r="BX49" s="377"/>
      <c r="BY49" s="377"/>
      <c r="BZ49" s="377"/>
      <c r="CA49" s="377"/>
    </row>
    <row r="50" spans="2:79" ht="12">
      <c r="B50" s="377"/>
      <c r="C50" s="383"/>
      <c r="E50" s="377"/>
      <c r="F50" s="382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T50" s="377"/>
      <c r="U50" s="377"/>
      <c r="V50" s="377"/>
      <c r="Z50" s="377"/>
      <c r="AA50" s="377"/>
      <c r="AB50" s="377"/>
      <c r="AC50" s="381"/>
      <c r="AD50" s="380"/>
      <c r="AE50" s="380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7"/>
      <c r="BL50" s="377"/>
      <c r="BM50" s="377"/>
      <c r="BN50" s="377"/>
      <c r="BO50" s="377"/>
      <c r="BP50" s="377"/>
      <c r="BQ50" s="377"/>
      <c r="BR50" s="377"/>
      <c r="BS50" s="377"/>
      <c r="BT50" s="377"/>
      <c r="BU50" s="377"/>
      <c r="BV50" s="377"/>
      <c r="BW50" s="377"/>
      <c r="BX50" s="377"/>
      <c r="BY50" s="377"/>
      <c r="BZ50" s="377"/>
      <c r="CA50" s="377"/>
    </row>
    <row r="51" spans="2:79" ht="12">
      <c r="B51" s="377"/>
      <c r="C51" s="383"/>
      <c r="E51" s="377"/>
      <c r="F51" s="382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T51" s="377"/>
      <c r="U51" s="377"/>
      <c r="V51" s="377"/>
      <c r="Z51" s="377"/>
      <c r="AA51" s="377"/>
      <c r="AB51" s="377"/>
      <c r="AC51" s="381"/>
      <c r="AD51" s="380"/>
      <c r="AE51" s="380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7"/>
      <c r="BX51" s="377"/>
      <c r="BY51" s="377"/>
      <c r="BZ51" s="377"/>
      <c r="CA51" s="377"/>
    </row>
    <row r="52" spans="2:79" ht="12">
      <c r="B52" s="377"/>
      <c r="C52" s="383"/>
      <c r="E52" s="377"/>
      <c r="F52" s="382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T52" s="377"/>
      <c r="U52" s="377"/>
      <c r="V52" s="377"/>
      <c r="Z52" s="377"/>
      <c r="AA52" s="377"/>
      <c r="AB52" s="377"/>
      <c r="AC52" s="381"/>
      <c r="AD52" s="380"/>
      <c r="AE52" s="380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</row>
    <row r="53" spans="2:79" ht="12">
      <c r="B53" s="377"/>
      <c r="C53" s="383"/>
      <c r="E53" s="377"/>
      <c r="F53" s="382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T53" s="377"/>
      <c r="U53" s="377"/>
      <c r="V53" s="377"/>
      <c r="Z53" s="377"/>
      <c r="AA53" s="377"/>
      <c r="AB53" s="377"/>
      <c r="AC53" s="381"/>
      <c r="AD53" s="380"/>
      <c r="AE53" s="380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7"/>
      <c r="CA53" s="377"/>
    </row>
    <row r="54" spans="2:79" ht="12">
      <c r="B54" s="377"/>
      <c r="C54" s="383"/>
      <c r="E54" s="377"/>
      <c r="F54" s="382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T54" s="377"/>
      <c r="U54" s="377"/>
      <c r="V54" s="377"/>
      <c r="Z54" s="377"/>
      <c r="AA54" s="377"/>
      <c r="AB54" s="377"/>
      <c r="AC54" s="381"/>
      <c r="AD54" s="380"/>
      <c r="AE54" s="380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</row>
    <row r="55" spans="2:79" ht="12">
      <c r="B55" s="377"/>
      <c r="C55" s="383"/>
      <c r="E55" s="377"/>
      <c r="F55" s="382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T55" s="377"/>
      <c r="U55" s="377"/>
      <c r="V55" s="377"/>
      <c r="Z55" s="377"/>
      <c r="AA55" s="377"/>
      <c r="AB55" s="377"/>
      <c r="AC55" s="381"/>
      <c r="AD55" s="380"/>
      <c r="AE55" s="380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377"/>
      <c r="BK55" s="377"/>
      <c r="BL55" s="377"/>
      <c r="BM55" s="377"/>
      <c r="BN55" s="377"/>
      <c r="BO55" s="377"/>
      <c r="BP55" s="377"/>
      <c r="BQ55" s="377"/>
      <c r="BR55" s="377"/>
      <c r="BS55" s="377"/>
      <c r="BT55" s="377"/>
      <c r="BU55" s="377"/>
      <c r="BV55" s="377"/>
      <c r="BW55" s="377"/>
      <c r="BX55" s="377"/>
      <c r="BY55" s="377"/>
      <c r="BZ55" s="377"/>
      <c r="CA55" s="377"/>
    </row>
    <row r="56" spans="2:79" ht="12">
      <c r="B56" s="377"/>
      <c r="C56" s="383"/>
      <c r="E56" s="377"/>
      <c r="F56" s="382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T56" s="377"/>
      <c r="U56" s="377"/>
      <c r="V56" s="377"/>
      <c r="Z56" s="377"/>
      <c r="AA56" s="377"/>
      <c r="AB56" s="377"/>
      <c r="AC56" s="381"/>
      <c r="AD56" s="380"/>
      <c r="AE56" s="380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377"/>
      <c r="AQ56" s="377"/>
      <c r="AR56" s="377"/>
      <c r="AS56" s="377"/>
      <c r="AT56" s="377"/>
      <c r="AU56" s="377"/>
      <c r="AV56" s="377"/>
      <c r="AW56" s="377"/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377"/>
      <c r="BJ56" s="377"/>
      <c r="BK56" s="377"/>
      <c r="BL56" s="377"/>
      <c r="BM56" s="377"/>
      <c r="BN56" s="377"/>
      <c r="BO56" s="377"/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7"/>
      <c r="CA56" s="377"/>
    </row>
    <row r="57" spans="2:79" ht="12">
      <c r="B57" s="377"/>
      <c r="C57" s="383"/>
      <c r="E57" s="377"/>
      <c r="F57" s="382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T57" s="377"/>
      <c r="U57" s="377"/>
      <c r="V57" s="377"/>
      <c r="Z57" s="377"/>
      <c r="AA57" s="377"/>
      <c r="AB57" s="377"/>
      <c r="AC57" s="381"/>
      <c r="AD57" s="380"/>
      <c r="AE57" s="380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  <c r="AR57" s="377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  <c r="BC57" s="377"/>
      <c r="BD57" s="377"/>
      <c r="BE57" s="377"/>
      <c r="BF57" s="377"/>
      <c r="BG57" s="377"/>
      <c r="BH57" s="377"/>
      <c r="BI57" s="377"/>
      <c r="BJ57" s="377"/>
      <c r="BK57" s="377"/>
      <c r="BL57" s="377"/>
      <c r="BM57" s="377"/>
      <c r="BN57" s="377"/>
      <c r="BO57" s="377"/>
      <c r="BP57" s="377"/>
      <c r="BQ57" s="377"/>
      <c r="BR57" s="377"/>
      <c r="BS57" s="377"/>
      <c r="BT57" s="377"/>
      <c r="BU57" s="377"/>
      <c r="BV57" s="377"/>
      <c r="BW57" s="377"/>
      <c r="BX57" s="377"/>
      <c r="BY57" s="377"/>
      <c r="BZ57" s="377"/>
      <c r="CA57" s="377"/>
    </row>
    <row r="58" spans="2:79" ht="12">
      <c r="B58" s="377"/>
      <c r="C58" s="383"/>
      <c r="E58" s="377"/>
      <c r="F58" s="382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T58" s="377"/>
      <c r="U58" s="377"/>
      <c r="V58" s="377"/>
      <c r="Z58" s="377"/>
      <c r="AA58" s="377"/>
      <c r="AB58" s="377"/>
      <c r="AC58" s="381"/>
      <c r="AD58" s="380"/>
      <c r="AE58" s="380"/>
      <c r="AF58" s="377"/>
      <c r="AG58" s="377"/>
      <c r="AH58" s="377"/>
      <c r="AI58" s="377"/>
      <c r="AJ58" s="377"/>
      <c r="AK58" s="377"/>
      <c r="AL58" s="377"/>
      <c r="AM58" s="377"/>
      <c r="AN58" s="377"/>
      <c r="AO58" s="377"/>
      <c r="AP58" s="377"/>
      <c r="AQ58" s="377"/>
      <c r="AR58" s="377"/>
      <c r="AS58" s="377"/>
      <c r="AT58" s="377"/>
      <c r="AU58" s="377"/>
      <c r="AV58" s="377"/>
      <c r="AW58" s="377"/>
      <c r="AX58" s="377"/>
      <c r="AY58" s="377"/>
      <c r="AZ58" s="377"/>
      <c r="BA58" s="377"/>
      <c r="BB58" s="377"/>
      <c r="BC58" s="377"/>
      <c r="BD58" s="377"/>
      <c r="BE58" s="377"/>
      <c r="BF58" s="377"/>
      <c r="BG58" s="377"/>
      <c r="BH58" s="377"/>
      <c r="BI58" s="377"/>
      <c r="BJ58" s="377"/>
      <c r="BK58" s="377"/>
      <c r="BL58" s="377"/>
      <c r="BM58" s="377"/>
      <c r="BN58" s="377"/>
      <c r="BO58" s="377"/>
      <c r="BP58" s="377"/>
      <c r="BQ58" s="377"/>
      <c r="BR58" s="377"/>
      <c r="BS58" s="377"/>
      <c r="BT58" s="377"/>
      <c r="BU58" s="377"/>
      <c r="BV58" s="377"/>
      <c r="BW58" s="377"/>
      <c r="BX58" s="377"/>
      <c r="BY58" s="377"/>
      <c r="BZ58" s="377"/>
      <c r="CA58" s="377"/>
    </row>
    <row r="59" spans="2:79" ht="12">
      <c r="B59" s="377"/>
      <c r="C59" s="383"/>
      <c r="E59" s="377"/>
      <c r="F59" s="382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T59" s="377"/>
      <c r="U59" s="377"/>
      <c r="V59" s="377"/>
      <c r="Z59" s="377"/>
      <c r="AA59" s="377"/>
      <c r="AB59" s="377"/>
      <c r="AC59" s="381"/>
      <c r="AD59" s="380"/>
      <c r="AE59" s="380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377"/>
      <c r="AQ59" s="377"/>
      <c r="AR59" s="377"/>
      <c r="AS59" s="377"/>
      <c r="AT59" s="377"/>
      <c r="AU59" s="377"/>
      <c r="AV59" s="377"/>
      <c r="AW59" s="37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S59" s="377"/>
      <c r="BT59" s="377"/>
      <c r="BU59" s="377"/>
      <c r="BV59" s="377"/>
      <c r="BW59" s="377"/>
      <c r="BX59" s="377"/>
      <c r="BY59" s="377"/>
      <c r="BZ59" s="377"/>
      <c r="CA59" s="377"/>
    </row>
    <row r="60" spans="2:79" ht="12">
      <c r="B60" s="377"/>
      <c r="C60" s="383"/>
      <c r="E60" s="377"/>
      <c r="F60" s="382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T60" s="377"/>
      <c r="U60" s="377"/>
      <c r="V60" s="377"/>
      <c r="Z60" s="377"/>
      <c r="AA60" s="377"/>
      <c r="AB60" s="377"/>
      <c r="AC60" s="381"/>
      <c r="AD60" s="380"/>
      <c r="AE60" s="380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377"/>
      <c r="AS60" s="377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377"/>
      <c r="BK60" s="377"/>
      <c r="BL60" s="377"/>
      <c r="BM60" s="377"/>
      <c r="BN60" s="377"/>
      <c r="BO60" s="377"/>
      <c r="BP60" s="377"/>
      <c r="BQ60" s="377"/>
      <c r="BR60" s="377"/>
      <c r="BS60" s="377"/>
      <c r="BT60" s="377"/>
      <c r="BU60" s="377"/>
      <c r="BV60" s="377"/>
      <c r="BW60" s="377"/>
      <c r="BX60" s="377"/>
      <c r="BY60" s="377"/>
      <c r="BZ60" s="377"/>
      <c r="CA60" s="377"/>
    </row>
    <row r="61" spans="2:79" ht="12">
      <c r="B61" s="377"/>
      <c r="C61" s="383"/>
      <c r="E61" s="377"/>
      <c r="F61" s="382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T61" s="377"/>
      <c r="U61" s="377"/>
      <c r="V61" s="377"/>
      <c r="Z61" s="377"/>
      <c r="AA61" s="377"/>
      <c r="AB61" s="377"/>
      <c r="AC61" s="381"/>
      <c r="AD61" s="380"/>
      <c r="AE61" s="380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377"/>
      <c r="BK61" s="377"/>
      <c r="BL61" s="377"/>
      <c r="BM61" s="377"/>
      <c r="BN61" s="377"/>
      <c r="BO61" s="377"/>
      <c r="BP61" s="377"/>
      <c r="BQ61" s="377"/>
      <c r="BR61" s="377"/>
      <c r="BS61" s="377"/>
      <c r="BT61" s="377"/>
      <c r="BU61" s="377"/>
      <c r="BV61" s="377"/>
      <c r="BW61" s="377"/>
      <c r="BX61" s="377"/>
      <c r="BY61" s="377"/>
      <c r="BZ61" s="377"/>
      <c r="CA61" s="377"/>
    </row>
    <row r="62" spans="2:79" ht="12">
      <c r="B62" s="377"/>
      <c r="C62" s="383"/>
      <c r="E62" s="377"/>
      <c r="F62" s="382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T62" s="377"/>
      <c r="U62" s="377"/>
      <c r="V62" s="377"/>
      <c r="Z62" s="377"/>
      <c r="AA62" s="377"/>
      <c r="AB62" s="377"/>
      <c r="AC62" s="381"/>
      <c r="AD62" s="380"/>
      <c r="AE62" s="380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377"/>
      <c r="BR62" s="377"/>
      <c r="BS62" s="377"/>
      <c r="BT62" s="377"/>
      <c r="BU62" s="377"/>
      <c r="BV62" s="377"/>
      <c r="BW62" s="377"/>
      <c r="BX62" s="377"/>
      <c r="BY62" s="377"/>
      <c r="BZ62" s="377"/>
      <c r="CA62" s="377"/>
    </row>
    <row r="63" spans="2:79" ht="12">
      <c r="B63" s="377"/>
      <c r="C63" s="383"/>
      <c r="E63" s="377"/>
      <c r="F63" s="382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T63" s="377"/>
      <c r="U63" s="377"/>
      <c r="V63" s="377"/>
      <c r="Z63" s="377"/>
      <c r="AA63" s="377"/>
      <c r="AB63" s="377"/>
      <c r="AC63" s="381"/>
      <c r="AD63" s="380"/>
      <c r="AE63" s="380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7"/>
      <c r="BI63" s="377"/>
      <c r="BJ63" s="377"/>
      <c r="BK63" s="377"/>
      <c r="BL63" s="377"/>
      <c r="BM63" s="377"/>
      <c r="BN63" s="377"/>
      <c r="BO63" s="377"/>
      <c r="BP63" s="377"/>
      <c r="BQ63" s="377"/>
      <c r="BR63" s="377"/>
      <c r="BS63" s="377"/>
      <c r="BT63" s="377"/>
      <c r="BU63" s="377"/>
      <c r="BV63" s="377"/>
      <c r="BW63" s="377"/>
      <c r="BX63" s="377"/>
      <c r="BY63" s="377"/>
      <c r="BZ63" s="377"/>
      <c r="CA63" s="377"/>
    </row>
    <row r="64" spans="2:79" ht="12">
      <c r="B64" s="377"/>
      <c r="C64" s="383"/>
      <c r="E64" s="377"/>
      <c r="F64" s="382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T64" s="377"/>
      <c r="U64" s="377"/>
      <c r="V64" s="377"/>
      <c r="Z64" s="377"/>
      <c r="AA64" s="377"/>
      <c r="AB64" s="377"/>
      <c r="AC64" s="381"/>
      <c r="AD64" s="380"/>
      <c r="AE64" s="380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377"/>
      <c r="AS64" s="377"/>
      <c r="AT64" s="377"/>
      <c r="AU64" s="377"/>
      <c r="AV64" s="377"/>
      <c r="AW64" s="377"/>
      <c r="AX64" s="377"/>
      <c r="AY64" s="377"/>
      <c r="AZ64" s="377"/>
      <c r="BA64" s="377"/>
      <c r="BB64" s="377"/>
      <c r="BC64" s="377"/>
      <c r="BD64" s="377"/>
      <c r="BE64" s="377"/>
      <c r="BF64" s="377"/>
      <c r="BG64" s="377"/>
      <c r="BH64" s="377"/>
      <c r="BI64" s="377"/>
      <c r="BJ64" s="377"/>
      <c r="BK64" s="377"/>
      <c r="BL64" s="377"/>
      <c r="BM64" s="377"/>
      <c r="BN64" s="377"/>
      <c r="BO64" s="377"/>
      <c r="BP64" s="377"/>
      <c r="BQ64" s="377"/>
      <c r="BR64" s="377"/>
      <c r="BS64" s="377"/>
      <c r="BT64" s="377"/>
      <c r="BU64" s="377"/>
      <c r="BV64" s="377"/>
      <c r="BW64" s="377"/>
      <c r="BX64" s="377"/>
      <c r="BY64" s="377"/>
      <c r="BZ64" s="377"/>
      <c r="CA64" s="377"/>
    </row>
    <row r="65" spans="2:79" ht="12">
      <c r="B65" s="377"/>
      <c r="C65" s="383"/>
      <c r="E65" s="377"/>
      <c r="F65" s="382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T65" s="377"/>
      <c r="U65" s="377"/>
      <c r="V65" s="377"/>
      <c r="Z65" s="377"/>
      <c r="AA65" s="377"/>
      <c r="AB65" s="377"/>
      <c r="AC65" s="381"/>
      <c r="AD65" s="380"/>
      <c r="AE65" s="380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377"/>
      <c r="AQ65" s="377"/>
      <c r="AR65" s="377"/>
      <c r="AS65" s="377"/>
      <c r="AT65" s="377"/>
      <c r="AU65" s="377"/>
      <c r="AV65" s="377"/>
      <c r="AW65" s="377"/>
      <c r="AX65" s="377"/>
      <c r="AY65" s="377"/>
      <c r="AZ65" s="377"/>
      <c r="BA65" s="377"/>
      <c r="BB65" s="377"/>
      <c r="BC65" s="377"/>
      <c r="BD65" s="377"/>
      <c r="BE65" s="377"/>
      <c r="BF65" s="377"/>
      <c r="BG65" s="377"/>
      <c r="BH65" s="377"/>
      <c r="BI65" s="377"/>
      <c r="BJ65" s="377"/>
      <c r="BK65" s="377"/>
      <c r="BL65" s="377"/>
      <c r="BM65" s="377"/>
      <c r="BN65" s="377"/>
      <c r="BO65" s="377"/>
      <c r="BP65" s="377"/>
      <c r="BQ65" s="377"/>
      <c r="BR65" s="377"/>
      <c r="BS65" s="377"/>
      <c r="BT65" s="377"/>
      <c r="BU65" s="377"/>
      <c r="BV65" s="377"/>
      <c r="BW65" s="377"/>
      <c r="BX65" s="377"/>
      <c r="BY65" s="377"/>
      <c r="BZ65" s="377"/>
      <c r="CA65" s="377"/>
    </row>
    <row r="66" spans="2:79" ht="12">
      <c r="B66" s="377"/>
      <c r="C66" s="383"/>
      <c r="E66" s="377"/>
      <c r="F66" s="382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T66" s="377"/>
      <c r="U66" s="377"/>
      <c r="V66" s="377"/>
      <c r="Z66" s="377"/>
      <c r="AA66" s="377"/>
      <c r="AB66" s="377"/>
      <c r="AC66" s="381"/>
      <c r="AD66" s="380"/>
      <c r="AE66" s="380"/>
      <c r="AF66" s="377"/>
      <c r="AG66" s="377"/>
      <c r="AH66" s="377"/>
      <c r="AI66" s="377"/>
      <c r="AJ66" s="377"/>
      <c r="AK66" s="377"/>
      <c r="AL66" s="377"/>
      <c r="AM66" s="377"/>
      <c r="AN66" s="377"/>
      <c r="AO66" s="377"/>
      <c r="AP66" s="377"/>
      <c r="AQ66" s="377"/>
      <c r="AR66" s="377"/>
      <c r="AS66" s="377"/>
      <c r="AT66" s="377"/>
      <c r="AU66" s="377"/>
      <c r="AV66" s="377"/>
      <c r="AW66" s="377"/>
      <c r="AX66" s="377"/>
      <c r="AY66" s="377"/>
      <c r="AZ66" s="377"/>
      <c r="BA66" s="377"/>
      <c r="BB66" s="377"/>
      <c r="BC66" s="377"/>
      <c r="BD66" s="377"/>
      <c r="BE66" s="377"/>
      <c r="BF66" s="377"/>
      <c r="BG66" s="377"/>
      <c r="BH66" s="377"/>
      <c r="BI66" s="377"/>
      <c r="BJ66" s="377"/>
      <c r="BK66" s="377"/>
      <c r="BL66" s="377"/>
      <c r="BM66" s="377"/>
      <c r="BN66" s="377"/>
      <c r="BO66" s="377"/>
      <c r="BP66" s="377"/>
      <c r="BQ66" s="377"/>
      <c r="BR66" s="377"/>
      <c r="BS66" s="377"/>
      <c r="BT66" s="377"/>
      <c r="BU66" s="377"/>
      <c r="BV66" s="377"/>
      <c r="BW66" s="377"/>
      <c r="BX66" s="377"/>
      <c r="BY66" s="377"/>
      <c r="BZ66" s="377"/>
      <c r="CA66" s="377"/>
    </row>
    <row r="67" spans="2:79" ht="12">
      <c r="B67" s="377"/>
      <c r="C67" s="383"/>
      <c r="E67" s="377"/>
      <c r="F67" s="382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T67" s="377"/>
      <c r="U67" s="377"/>
      <c r="V67" s="377"/>
      <c r="Z67" s="377"/>
      <c r="AA67" s="377"/>
      <c r="AB67" s="377"/>
      <c r="AC67" s="381"/>
      <c r="AD67" s="380"/>
      <c r="AE67" s="380"/>
      <c r="AF67" s="377"/>
      <c r="AG67" s="377"/>
      <c r="AH67" s="377"/>
      <c r="AI67" s="377"/>
      <c r="AJ67" s="377"/>
      <c r="AK67" s="377"/>
      <c r="AL67" s="377"/>
      <c r="AM67" s="377"/>
      <c r="AN67" s="377"/>
      <c r="AO67" s="377"/>
      <c r="AP67" s="377"/>
      <c r="AQ67" s="377"/>
      <c r="AR67" s="377"/>
      <c r="AS67" s="377"/>
      <c r="AT67" s="377"/>
      <c r="AU67" s="377"/>
      <c r="AV67" s="377"/>
      <c r="AW67" s="377"/>
      <c r="AX67" s="377"/>
      <c r="AY67" s="377"/>
      <c r="AZ67" s="377"/>
      <c r="BA67" s="377"/>
      <c r="BB67" s="377"/>
      <c r="BC67" s="377"/>
      <c r="BD67" s="377"/>
      <c r="BE67" s="377"/>
      <c r="BF67" s="377"/>
      <c r="BG67" s="377"/>
      <c r="BH67" s="377"/>
      <c r="BI67" s="377"/>
      <c r="BJ67" s="377"/>
      <c r="BK67" s="377"/>
      <c r="BL67" s="377"/>
      <c r="BM67" s="377"/>
      <c r="BN67" s="377"/>
      <c r="BO67" s="377"/>
      <c r="BP67" s="377"/>
      <c r="BQ67" s="377"/>
      <c r="BR67" s="377"/>
      <c r="BS67" s="377"/>
      <c r="BT67" s="377"/>
      <c r="BU67" s="377"/>
      <c r="BV67" s="377"/>
      <c r="BW67" s="377"/>
      <c r="BX67" s="377"/>
      <c r="BY67" s="377"/>
      <c r="BZ67" s="377"/>
      <c r="CA67" s="377"/>
    </row>
    <row r="68" spans="2:79" ht="12">
      <c r="B68" s="377"/>
      <c r="C68" s="383"/>
      <c r="E68" s="377"/>
      <c r="F68" s="382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T68" s="377"/>
      <c r="U68" s="377"/>
      <c r="V68" s="377"/>
      <c r="Z68" s="377"/>
      <c r="AA68" s="377"/>
      <c r="AB68" s="377"/>
      <c r="AC68" s="381"/>
      <c r="AD68" s="380"/>
      <c r="AE68" s="380"/>
      <c r="AF68" s="377"/>
      <c r="AG68" s="377"/>
      <c r="AH68" s="377"/>
      <c r="AI68" s="377"/>
      <c r="AJ68" s="377"/>
      <c r="AK68" s="377"/>
      <c r="AL68" s="377"/>
      <c r="AM68" s="377"/>
      <c r="AN68" s="377"/>
      <c r="AO68" s="377"/>
      <c r="AP68" s="377"/>
      <c r="AQ68" s="377"/>
      <c r="AR68" s="377"/>
      <c r="AS68" s="377"/>
      <c r="AT68" s="377"/>
      <c r="AU68" s="377"/>
      <c r="AV68" s="377"/>
      <c r="AW68" s="377"/>
      <c r="AX68" s="377"/>
      <c r="AY68" s="377"/>
      <c r="AZ68" s="377"/>
      <c r="BA68" s="377"/>
      <c r="BB68" s="377"/>
      <c r="BC68" s="377"/>
      <c r="BD68" s="377"/>
      <c r="BE68" s="377"/>
      <c r="BF68" s="377"/>
      <c r="BG68" s="377"/>
      <c r="BH68" s="377"/>
      <c r="BI68" s="377"/>
      <c r="BJ68" s="377"/>
      <c r="BK68" s="377"/>
      <c r="BL68" s="377"/>
      <c r="BM68" s="377"/>
      <c r="BN68" s="377"/>
      <c r="BO68" s="377"/>
      <c r="BP68" s="377"/>
      <c r="BQ68" s="377"/>
      <c r="BR68" s="377"/>
      <c r="BS68" s="377"/>
      <c r="BT68" s="377"/>
      <c r="BU68" s="377"/>
      <c r="BV68" s="377"/>
      <c r="BW68" s="377"/>
      <c r="BX68" s="377"/>
      <c r="BY68" s="377"/>
      <c r="BZ68" s="377"/>
      <c r="CA68" s="377"/>
    </row>
    <row r="69" spans="2:79" ht="12">
      <c r="B69" s="377"/>
      <c r="C69" s="383"/>
      <c r="E69" s="377"/>
      <c r="F69" s="382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T69" s="377"/>
      <c r="U69" s="377"/>
      <c r="V69" s="377"/>
      <c r="Z69" s="377"/>
      <c r="AA69" s="377"/>
      <c r="AB69" s="377"/>
      <c r="AC69" s="381"/>
      <c r="AD69" s="380"/>
      <c r="AE69" s="380"/>
      <c r="AF69" s="377"/>
      <c r="AG69" s="377"/>
      <c r="AH69" s="377"/>
      <c r="AI69" s="377"/>
      <c r="AJ69" s="377"/>
      <c r="AK69" s="377"/>
      <c r="AL69" s="377"/>
      <c r="AM69" s="377"/>
      <c r="AN69" s="377"/>
      <c r="AO69" s="377"/>
      <c r="AP69" s="377"/>
      <c r="AQ69" s="377"/>
      <c r="AR69" s="377"/>
      <c r="AS69" s="377"/>
      <c r="AT69" s="377"/>
      <c r="AU69" s="377"/>
      <c r="AV69" s="377"/>
      <c r="AW69" s="377"/>
      <c r="AX69" s="377"/>
      <c r="AY69" s="377"/>
      <c r="AZ69" s="377"/>
      <c r="BA69" s="377"/>
      <c r="BB69" s="377"/>
      <c r="BC69" s="377"/>
      <c r="BD69" s="377"/>
      <c r="BE69" s="377"/>
      <c r="BF69" s="377"/>
      <c r="BG69" s="377"/>
      <c r="BH69" s="377"/>
      <c r="BI69" s="377"/>
      <c r="BJ69" s="377"/>
      <c r="BK69" s="377"/>
      <c r="BL69" s="377"/>
      <c r="BM69" s="377"/>
      <c r="BN69" s="377"/>
      <c r="BO69" s="377"/>
      <c r="BP69" s="377"/>
      <c r="BQ69" s="377"/>
      <c r="BR69" s="377"/>
      <c r="BS69" s="377"/>
      <c r="BT69" s="377"/>
      <c r="BU69" s="377"/>
      <c r="BV69" s="377"/>
      <c r="BW69" s="377"/>
      <c r="BX69" s="377"/>
      <c r="BY69" s="377"/>
      <c r="BZ69" s="377"/>
      <c r="CA69" s="377"/>
    </row>
    <row r="70" spans="2:79" ht="12">
      <c r="B70" s="377"/>
      <c r="C70" s="383"/>
      <c r="E70" s="377"/>
      <c r="F70" s="382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T70" s="377"/>
      <c r="U70" s="377"/>
      <c r="V70" s="377"/>
      <c r="Z70" s="377"/>
      <c r="AA70" s="377"/>
      <c r="AB70" s="377"/>
      <c r="AC70" s="381"/>
      <c r="AD70" s="380"/>
      <c r="AE70" s="380"/>
      <c r="AF70" s="377"/>
      <c r="AG70" s="377"/>
      <c r="AH70" s="377"/>
      <c r="AI70" s="377"/>
      <c r="AJ70" s="377"/>
      <c r="AK70" s="377"/>
      <c r="AL70" s="377"/>
      <c r="AM70" s="377"/>
      <c r="AN70" s="377"/>
      <c r="AO70" s="377"/>
      <c r="AP70" s="377"/>
      <c r="AQ70" s="377"/>
      <c r="AR70" s="377"/>
      <c r="AS70" s="377"/>
      <c r="AT70" s="377"/>
      <c r="AU70" s="377"/>
      <c r="AV70" s="377"/>
      <c r="AW70" s="377"/>
      <c r="AX70" s="377"/>
      <c r="AY70" s="377"/>
      <c r="AZ70" s="377"/>
      <c r="BA70" s="377"/>
      <c r="BB70" s="377"/>
      <c r="BC70" s="377"/>
      <c r="BD70" s="377"/>
      <c r="BE70" s="377"/>
      <c r="BF70" s="377"/>
      <c r="BG70" s="377"/>
      <c r="BH70" s="377"/>
      <c r="BI70" s="377"/>
      <c r="BJ70" s="377"/>
      <c r="BK70" s="377"/>
      <c r="BL70" s="377"/>
      <c r="BM70" s="377"/>
      <c r="BN70" s="377"/>
      <c r="BO70" s="377"/>
      <c r="BP70" s="377"/>
      <c r="BQ70" s="377"/>
      <c r="BR70" s="377"/>
      <c r="BS70" s="377"/>
      <c r="BT70" s="377"/>
      <c r="BU70" s="377"/>
      <c r="BV70" s="377"/>
      <c r="BW70" s="377"/>
      <c r="BX70" s="377"/>
      <c r="BY70" s="377"/>
      <c r="BZ70" s="377"/>
      <c r="CA70" s="377"/>
    </row>
    <row r="71" spans="2:79" ht="12">
      <c r="B71" s="377"/>
      <c r="C71" s="383"/>
      <c r="E71" s="377"/>
      <c r="F71" s="382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T71" s="377"/>
      <c r="U71" s="377"/>
      <c r="V71" s="377"/>
      <c r="Z71" s="377"/>
      <c r="AA71" s="377"/>
      <c r="AB71" s="377"/>
      <c r="AC71" s="381"/>
      <c r="AD71" s="380"/>
      <c r="AE71" s="380"/>
      <c r="AF71" s="377"/>
      <c r="AG71" s="377"/>
      <c r="AH71" s="377"/>
      <c r="AI71" s="377"/>
      <c r="AJ71" s="377"/>
      <c r="AK71" s="377"/>
      <c r="AL71" s="377"/>
      <c r="AM71" s="377"/>
      <c r="AN71" s="377"/>
      <c r="AO71" s="377"/>
      <c r="AP71" s="377"/>
      <c r="AQ71" s="377"/>
      <c r="AR71" s="377"/>
      <c r="AS71" s="377"/>
      <c r="AT71" s="377"/>
      <c r="AU71" s="377"/>
      <c r="AV71" s="377"/>
      <c r="AW71" s="377"/>
      <c r="AX71" s="377"/>
      <c r="AY71" s="377"/>
      <c r="AZ71" s="377"/>
      <c r="BA71" s="377"/>
      <c r="BB71" s="377"/>
      <c r="BC71" s="377"/>
      <c r="BD71" s="377"/>
      <c r="BE71" s="377"/>
      <c r="BF71" s="377"/>
      <c r="BG71" s="377"/>
      <c r="BH71" s="377"/>
      <c r="BI71" s="377"/>
      <c r="BJ71" s="377"/>
      <c r="BK71" s="377"/>
      <c r="BL71" s="377"/>
      <c r="BM71" s="377"/>
      <c r="BN71" s="377"/>
      <c r="BO71" s="377"/>
      <c r="BP71" s="377"/>
      <c r="BQ71" s="377"/>
      <c r="BR71" s="377"/>
      <c r="BS71" s="377"/>
      <c r="BT71" s="377"/>
      <c r="BU71" s="377"/>
      <c r="BV71" s="377"/>
      <c r="BW71" s="377"/>
      <c r="BX71" s="377"/>
      <c r="BY71" s="377"/>
      <c r="BZ71" s="377"/>
      <c r="CA71" s="377"/>
    </row>
    <row r="72" spans="2:79" ht="12">
      <c r="B72" s="377"/>
      <c r="C72" s="383"/>
      <c r="E72" s="377"/>
      <c r="F72" s="382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T72" s="377"/>
      <c r="U72" s="377"/>
      <c r="V72" s="377"/>
      <c r="Z72" s="377"/>
      <c r="AA72" s="377"/>
      <c r="AB72" s="377"/>
      <c r="AC72" s="381"/>
      <c r="AD72" s="380"/>
      <c r="AE72" s="380"/>
      <c r="AF72" s="377"/>
      <c r="AG72" s="377"/>
      <c r="AH72" s="377"/>
      <c r="AI72" s="377"/>
      <c r="AJ72" s="377"/>
      <c r="AK72" s="377"/>
      <c r="AL72" s="377"/>
      <c r="AM72" s="377"/>
      <c r="AN72" s="377"/>
      <c r="AO72" s="377"/>
      <c r="AP72" s="377"/>
      <c r="AQ72" s="377"/>
      <c r="AR72" s="377"/>
      <c r="AS72" s="377"/>
      <c r="AT72" s="377"/>
      <c r="AU72" s="377"/>
      <c r="AV72" s="377"/>
      <c r="AW72" s="377"/>
      <c r="AX72" s="377"/>
      <c r="AY72" s="377"/>
      <c r="AZ72" s="377"/>
      <c r="BA72" s="377"/>
      <c r="BB72" s="377"/>
      <c r="BC72" s="377"/>
      <c r="BD72" s="377"/>
      <c r="BE72" s="377"/>
      <c r="BF72" s="377"/>
      <c r="BG72" s="377"/>
      <c r="BH72" s="377"/>
      <c r="BI72" s="377"/>
      <c r="BJ72" s="377"/>
      <c r="BK72" s="377"/>
      <c r="BL72" s="377"/>
      <c r="BM72" s="377"/>
      <c r="BN72" s="377"/>
      <c r="BO72" s="377"/>
      <c r="BP72" s="377"/>
      <c r="BQ72" s="377"/>
      <c r="BR72" s="377"/>
      <c r="BS72" s="377"/>
      <c r="BT72" s="377"/>
      <c r="BU72" s="377"/>
      <c r="BV72" s="377"/>
      <c r="BW72" s="377"/>
      <c r="BX72" s="377"/>
      <c r="BY72" s="377"/>
      <c r="BZ72" s="377"/>
      <c r="CA72" s="377"/>
    </row>
    <row r="73" spans="2:79" ht="12">
      <c r="B73" s="377"/>
      <c r="C73" s="383"/>
      <c r="E73" s="377"/>
      <c r="F73" s="382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T73" s="377"/>
      <c r="U73" s="377"/>
      <c r="V73" s="377"/>
      <c r="Z73" s="377"/>
      <c r="AA73" s="377"/>
      <c r="AB73" s="377"/>
      <c r="AC73" s="381"/>
      <c r="AD73" s="380"/>
      <c r="AE73" s="380"/>
      <c r="AF73" s="377"/>
      <c r="AG73" s="377"/>
      <c r="AH73" s="377"/>
      <c r="AI73" s="377"/>
      <c r="AJ73" s="377"/>
      <c r="AK73" s="377"/>
      <c r="AL73" s="377"/>
      <c r="AM73" s="377"/>
      <c r="AN73" s="377"/>
      <c r="AO73" s="377"/>
      <c r="AP73" s="377"/>
      <c r="AQ73" s="377"/>
      <c r="AR73" s="377"/>
      <c r="AS73" s="377"/>
      <c r="AT73" s="377"/>
      <c r="AU73" s="377"/>
      <c r="AV73" s="377"/>
      <c r="AW73" s="377"/>
      <c r="AX73" s="377"/>
      <c r="AY73" s="377"/>
      <c r="AZ73" s="377"/>
      <c r="BA73" s="377"/>
      <c r="BB73" s="377"/>
      <c r="BC73" s="377"/>
      <c r="BD73" s="377"/>
      <c r="BE73" s="377"/>
      <c r="BF73" s="377"/>
      <c r="BG73" s="377"/>
      <c r="BH73" s="377"/>
      <c r="BI73" s="377"/>
      <c r="BJ73" s="377"/>
      <c r="BK73" s="377"/>
      <c r="BL73" s="377"/>
      <c r="BM73" s="377"/>
      <c r="BN73" s="377"/>
      <c r="BO73" s="377"/>
      <c r="BP73" s="377"/>
      <c r="BQ73" s="377"/>
      <c r="BR73" s="377"/>
      <c r="BS73" s="377"/>
      <c r="BT73" s="377"/>
      <c r="BU73" s="377"/>
      <c r="BV73" s="377"/>
      <c r="BW73" s="377"/>
      <c r="BX73" s="377"/>
      <c r="BY73" s="377"/>
      <c r="BZ73" s="377"/>
      <c r="CA73" s="377"/>
    </row>
    <row r="74" spans="2:79" ht="12">
      <c r="B74" s="377"/>
      <c r="C74" s="383"/>
      <c r="E74" s="377"/>
      <c r="F74" s="382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T74" s="377"/>
      <c r="U74" s="377"/>
      <c r="V74" s="377"/>
      <c r="Z74" s="377"/>
      <c r="AA74" s="377"/>
      <c r="AB74" s="377"/>
      <c r="AC74" s="381"/>
      <c r="AD74" s="380"/>
      <c r="AE74" s="380"/>
      <c r="AF74" s="377"/>
      <c r="AG74" s="377"/>
      <c r="AH74" s="377"/>
      <c r="AI74" s="377"/>
      <c r="AJ74" s="377"/>
      <c r="AK74" s="377"/>
      <c r="AL74" s="377"/>
      <c r="AM74" s="377"/>
      <c r="AN74" s="377"/>
      <c r="AO74" s="377"/>
      <c r="AP74" s="377"/>
      <c r="AQ74" s="377"/>
      <c r="AR74" s="377"/>
      <c r="AS74" s="377"/>
      <c r="AT74" s="377"/>
      <c r="AU74" s="377"/>
      <c r="AV74" s="377"/>
      <c r="AW74" s="377"/>
      <c r="AX74" s="377"/>
      <c r="AY74" s="377"/>
      <c r="AZ74" s="377"/>
      <c r="BA74" s="377"/>
      <c r="BB74" s="377"/>
      <c r="BC74" s="377"/>
      <c r="BD74" s="377"/>
      <c r="BE74" s="377"/>
      <c r="BF74" s="377"/>
      <c r="BG74" s="377"/>
      <c r="BH74" s="377"/>
      <c r="BI74" s="377"/>
      <c r="BJ74" s="377"/>
      <c r="BK74" s="377"/>
      <c r="BL74" s="377"/>
      <c r="BM74" s="377"/>
      <c r="BN74" s="377"/>
      <c r="BO74" s="377"/>
      <c r="BP74" s="377"/>
      <c r="BQ74" s="377"/>
      <c r="BR74" s="377"/>
      <c r="BS74" s="377"/>
      <c r="BT74" s="377"/>
      <c r="BU74" s="377"/>
      <c r="BV74" s="377"/>
      <c r="BW74" s="377"/>
      <c r="BX74" s="377"/>
      <c r="BY74" s="377"/>
      <c r="BZ74" s="377"/>
      <c r="CA74" s="377"/>
    </row>
    <row r="75" spans="2:79" ht="12">
      <c r="B75" s="377"/>
      <c r="C75" s="383"/>
      <c r="E75" s="377"/>
      <c r="F75" s="382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T75" s="377"/>
      <c r="U75" s="377"/>
      <c r="V75" s="377"/>
      <c r="Z75" s="377"/>
      <c r="AA75" s="377"/>
      <c r="AB75" s="377"/>
      <c r="AC75" s="381"/>
      <c r="AD75" s="380"/>
      <c r="AE75" s="380"/>
      <c r="AF75" s="377"/>
      <c r="AG75" s="377"/>
      <c r="AH75" s="377"/>
      <c r="AI75" s="377"/>
      <c r="AJ75" s="377"/>
      <c r="AK75" s="377"/>
      <c r="AL75" s="377"/>
      <c r="AM75" s="377"/>
      <c r="AN75" s="377"/>
      <c r="AO75" s="377"/>
      <c r="AP75" s="377"/>
      <c r="AQ75" s="377"/>
      <c r="AR75" s="377"/>
      <c r="AS75" s="377"/>
      <c r="AT75" s="377"/>
      <c r="AU75" s="377"/>
      <c r="AV75" s="377"/>
      <c r="AW75" s="377"/>
      <c r="AX75" s="377"/>
      <c r="AY75" s="377"/>
      <c r="AZ75" s="377"/>
      <c r="BA75" s="377"/>
      <c r="BB75" s="377"/>
      <c r="BC75" s="377"/>
      <c r="BD75" s="377"/>
      <c r="BE75" s="377"/>
      <c r="BF75" s="377"/>
      <c r="BG75" s="377"/>
      <c r="BH75" s="377"/>
      <c r="BI75" s="377"/>
      <c r="BJ75" s="377"/>
      <c r="BK75" s="377"/>
      <c r="BL75" s="377"/>
      <c r="BM75" s="377"/>
      <c r="BN75" s="377"/>
      <c r="BO75" s="377"/>
      <c r="BP75" s="377"/>
      <c r="BQ75" s="377"/>
      <c r="BR75" s="377"/>
      <c r="BS75" s="377"/>
      <c r="BT75" s="377"/>
      <c r="BU75" s="377"/>
      <c r="BV75" s="377"/>
      <c r="BW75" s="377"/>
      <c r="BX75" s="377"/>
      <c r="BY75" s="377"/>
      <c r="BZ75" s="377"/>
      <c r="CA75" s="377"/>
    </row>
    <row r="76" spans="2:79" ht="12">
      <c r="B76" s="377"/>
      <c r="C76" s="383"/>
      <c r="E76" s="377"/>
      <c r="F76" s="382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T76" s="377"/>
      <c r="U76" s="377"/>
      <c r="V76" s="377"/>
      <c r="Z76" s="377"/>
      <c r="AA76" s="377"/>
      <c r="AB76" s="377"/>
      <c r="AC76" s="381"/>
      <c r="AD76" s="380"/>
      <c r="AE76" s="380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  <c r="AP76" s="377"/>
      <c r="AQ76" s="377"/>
      <c r="AR76" s="377"/>
      <c r="AS76" s="377"/>
      <c r="AT76" s="377"/>
      <c r="AU76" s="377"/>
      <c r="AV76" s="377"/>
      <c r="AW76" s="377"/>
      <c r="AX76" s="377"/>
      <c r="AY76" s="377"/>
      <c r="AZ76" s="377"/>
      <c r="BA76" s="377"/>
      <c r="BB76" s="377"/>
      <c r="BC76" s="377"/>
      <c r="BD76" s="377"/>
      <c r="BE76" s="377"/>
      <c r="BF76" s="377"/>
      <c r="BG76" s="377"/>
      <c r="BH76" s="377"/>
      <c r="BI76" s="377"/>
      <c r="BJ76" s="377"/>
      <c r="BK76" s="377"/>
      <c r="BL76" s="377"/>
      <c r="BM76" s="377"/>
      <c r="BN76" s="377"/>
      <c r="BO76" s="377"/>
      <c r="BP76" s="377"/>
      <c r="BQ76" s="377"/>
      <c r="BR76" s="377"/>
      <c r="BS76" s="377"/>
      <c r="BT76" s="377"/>
      <c r="BU76" s="377"/>
      <c r="BV76" s="377"/>
      <c r="BW76" s="377"/>
      <c r="BX76" s="377"/>
      <c r="BY76" s="377"/>
      <c r="BZ76" s="377"/>
      <c r="CA76" s="377"/>
    </row>
    <row r="77" spans="2:79" ht="12">
      <c r="B77" s="377"/>
      <c r="C77" s="383"/>
      <c r="E77" s="377"/>
      <c r="F77" s="382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T77" s="377"/>
      <c r="U77" s="377"/>
      <c r="V77" s="377"/>
      <c r="Z77" s="377"/>
      <c r="AA77" s="377"/>
      <c r="AB77" s="377"/>
      <c r="AC77" s="381"/>
      <c r="AD77" s="380"/>
      <c r="AE77" s="380"/>
      <c r="AF77" s="377"/>
      <c r="AG77" s="377"/>
      <c r="AH77" s="377"/>
      <c r="AI77" s="377"/>
      <c r="AJ77" s="377"/>
      <c r="AK77" s="377"/>
      <c r="AL77" s="377"/>
      <c r="AM77" s="377"/>
      <c r="AN77" s="377"/>
      <c r="AO77" s="377"/>
      <c r="AP77" s="377"/>
      <c r="AQ77" s="377"/>
      <c r="AR77" s="377"/>
      <c r="AS77" s="377"/>
      <c r="AT77" s="377"/>
      <c r="AU77" s="377"/>
      <c r="AV77" s="377"/>
      <c r="AW77" s="377"/>
      <c r="AX77" s="377"/>
      <c r="AY77" s="377"/>
      <c r="AZ77" s="377"/>
      <c r="BA77" s="377"/>
      <c r="BB77" s="377"/>
      <c r="BC77" s="377"/>
      <c r="BD77" s="377"/>
      <c r="BE77" s="377"/>
      <c r="BF77" s="377"/>
      <c r="BG77" s="377"/>
      <c r="BH77" s="377"/>
      <c r="BI77" s="377"/>
      <c r="BJ77" s="377"/>
      <c r="BK77" s="377"/>
      <c r="BL77" s="377"/>
      <c r="BM77" s="377"/>
      <c r="BN77" s="377"/>
      <c r="BO77" s="377"/>
      <c r="BP77" s="377"/>
      <c r="BQ77" s="377"/>
      <c r="BR77" s="377"/>
      <c r="BS77" s="377"/>
      <c r="BT77" s="377"/>
      <c r="BU77" s="377"/>
      <c r="BV77" s="377"/>
      <c r="BW77" s="377"/>
      <c r="BX77" s="377"/>
      <c r="BY77" s="377"/>
      <c r="BZ77" s="377"/>
      <c r="CA77" s="377"/>
    </row>
    <row r="78" spans="2:79" ht="12">
      <c r="B78" s="377"/>
      <c r="C78" s="383"/>
      <c r="E78" s="377"/>
      <c r="F78" s="382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T78" s="377"/>
      <c r="U78" s="377"/>
      <c r="V78" s="377"/>
      <c r="Z78" s="377"/>
      <c r="AA78" s="377"/>
      <c r="AB78" s="377"/>
      <c r="AC78" s="381"/>
      <c r="AD78" s="380"/>
      <c r="AE78" s="380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377"/>
      <c r="AZ78" s="377"/>
      <c r="BA78" s="377"/>
      <c r="BB78" s="377"/>
      <c r="BC78" s="377"/>
      <c r="BD78" s="377"/>
      <c r="BE78" s="377"/>
      <c r="BF78" s="377"/>
      <c r="BG78" s="377"/>
      <c r="BH78" s="377"/>
      <c r="BI78" s="377"/>
      <c r="BJ78" s="377"/>
      <c r="BK78" s="377"/>
      <c r="BL78" s="377"/>
      <c r="BM78" s="377"/>
      <c r="BN78" s="377"/>
      <c r="BO78" s="377"/>
      <c r="BP78" s="377"/>
      <c r="BQ78" s="377"/>
      <c r="BR78" s="377"/>
      <c r="BS78" s="377"/>
      <c r="BT78" s="377"/>
      <c r="BU78" s="377"/>
      <c r="BV78" s="377"/>
      <c r="BW78" s="377"/>
      <c r="BX78" s="377"/>
      <c r="BY78" s="377"/>
      <c r="BZ78" s="377"/>
      <c r="CA78" s="377"/>
    </row>
    <row r="79" spans="2:79" ht="12">
      <c r="B79" s="377"/>
      <c r="C79" s="383"/>
      <c r="E79" s="377"/>
      <c r="F79" s="382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T79" s="377"/>
      <c r="U79" s="377"/>
      <c r="V79" s="377"/>
      <c r="Z79" s="377"/>
      <c r="AA79" s="377"/>
      <c r="AB79" s="377"/>
      <c r="AC79" s="381"/>
      <c r="AD79" s="380"/>
      <c r="AE79" s="380"/>
      <c r="AF79" s="377"/>
      <c r="AG79" s="377"/>
      <c r="AH79" s="377"/>
      <c r="AI79" s="377"/>
      <c r="AJ79" s="377"/>
      <c r="AK79" s="377"/>
      <c r="AL79" s="377"/>
      <c r="AM79" s="377"/>
      <c r="AN79" s="377"/>
      <c r="AO79" s="377"/>
      <c r="AP79" s="377"/>
      <c r="AQ79" s="377"/>
      <c r="AR79" s="377"/>
      <c r="AS79" s="377"/>
      <c r="AT79" s="377"/>
      <c r="AU79" s="377"/>
      <c r="AV79" s="377"/>
      <c r="AW79" s="377"/>
      <c r="AX79" s="377"/>
      <c r="AY79" s="377"/>
      <c r="AZ79" s="377"/>
      <c r="BA79" s="377"/>
      <c r="BB79" s="377"/>
      <c r="BC79" s="377"/>
      <c r="BD79" s="377"/>
      <c r="BE79" s="377"/>
      <c r="BF79" s="377"/>
      <c r="BG79" s="377"/>
      <c r="BH79" s="377"/>
      <c r="BI79" s="377"/>
      <c r="BJ79" s="377"/>
      <c r="BK79" s="377"/>
      <c r="BL79" s="377"/>
      <c r="BM79" s="377"/>
      <c r="BN79" s="377"/>
      <c r="BO79" s="377"/>
      <c r="BP79" s="377"/>
      <c r="BQ79" s="377"/>
      <c r="BR79" s="377"/>
      <c r="BS79" s="377"/>
      <c r="BT79" s="377"/>
      <c r="BU79" s="377"/>
      <c r="BV79" s="377"/>
      <c r="BW79" s="377"/>
      <c r="BX79" s="377"/>
      <c r="BY79" s="377"/>
      <c r="BZ79" s="377"/>
      <c r="CA79" s="377"/>
    </row>
    <row r="80" spans="2:79" ht="12">
      <c r="B80" s="377"/>
      <c r="C80" s="383"/>
      <c r="E80" s="377"/>
      <c r="F80" s="382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T80" s="377"/>
      <c r="U80" s="377"/>
      <c r="V80" s="377"/>
      <c r="Z80" s="377"/>
      <c r="AA80" s="377"/>
      <c r="AB80" s="377"/>
      <c r="AC80" s="381"/>
      <c r="AD80" s="380"/>
      <c r="AE80" s="380"/>
      <c r="AF80" s="377"/>
      <c r="AG80" s="377"/>
      <c r="AH80" s="377"/>
      <c r="AI80" s="377"/>
      <c r="AJ80" s="377"/>
      <c r="AK80" s="377"/>
      <c r="AL80" s="377"/>
      <c r="AM80" s="377"/>
      <c r="AN80" s="377"/>
      <c r="AO80" s="377"/>
      <c r="AP80" s="377"/>
      <c r="AQ80" s="377"/>
      <c r="AR80" s="377"/>
      <c r="AS80" s="377"/>
      <c r="AT80" s="377"/>
      <c r="AU80" s="377"/>
      <c r="AV80" s="377"/>
      <c r="AW80" s="377"/>
      <c r="AX80" s="377"/>
      <c r="AY80" s="377"/>
      <c r="AZ80" s="377"/>
      <c r="BA80" s="377"/>
      <c r="BB80" s="377"/>
      <c r="BC80" s="377"/>
      <c r="BD80" s="377"/>
      <c r="BE80" s="377"/>
      <c r="BF80" s="377"/>
      <c r="BG80" s="377"/>
      <c r="BH80" s="377"/>
      <c r="BI80" s="377"/>
      <c r="BJ80" s="377"/>
      <c r="BK80" s="377"/>
      <c r="BL80" s="377"/>
      <c r="BM80" s="377"/>
      <c r="BN80" s="377"/>
      <c r="BO80" s="377"/>
      <c r="BP80" s="377"/>
      <c r="BQ80" s="377"/>
      <c r="BR80" s="377"/>
      <c r="BS80" s="377"/>
      <c r="BT80" s="377"/>
      <c r="BU80" s="377"/>
      <c r="BV80" s="377"/>
      <c r="BW80" s="377"/>
      <c r="BX80" s="377"/>
      <c r="BY80" s="377"/>
      <c r="BZ80" s="377"/>
      <c r="CA80" s="377"/>
    </row>
    <row r="81" spans="2:79" ht="12">
      <c r="B81" s="377"/>
      <c r="C81" s="383"/>
      <c r="E81" s="377"/>
      <c r="F81" s="382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T81" s="377"/>
      <c r="U81" s="377"/>
      <c r="V81" s="377"/>
      <c r="Z81" s="377"/>
      <c r="AA81" s="377"/>
      <c r="AB81" s="377"/>
      <c r="AC81" s="381"/>
      <c r="AD81" s="380"/>
      <c r="AE81" s="380"/>
      <c r="AF81" s="377"/>
      <c r="AG81" s="377"/>
      <c r="AH81" s="377"/>
      <c r="AI81" s="377"/>
      <c r="AJ81" s="377"/>
      <c r="AK81" s="377"/>
      <c r="AL81" s="377"/>
      <c r="AM81" s="377"/>
      <c r="AN81" s="377"/>
      <c r="AO81" s="377"/>
      <c r="AP81" s="377"/>
      <c r="AQ81" s="377"/>
      <c r="AR81" s="377"/>
      <c r="AS81" s="377"/>
      <c r="AT81" s="377"/>
      <c r="AU81" s="377"/>
      <c r="AV81" s="377"/>
      <c r="AW81" s="377"/>
      <c r="AX81" s="377"/>
      <c r="AY81" s="377"/>
      <c r="AZ81" s="377"/>
      <c r="BA81" s="377"/>
      <c r="BB81" s="377"/>
      <c r="BC81" s="377"/>
      <c r="BD81" s="377"/>
      <c r="BE81" s="377"/>
      <c r="BF81" s="377"/>
      <c r="BG81" s="377"/>
      <c r="BH81" s="377"/>
      <c r="BI81" s="377"/>
      <c r="BJ81" s="377"/>
      <c r="BK81" s="377"/>
      <c r="BL81" s="377"/>
      <c r="BM81" s="377"/>
      <c r="BN81" s="377"/>
      <c r="BO81" s="377"/>
      <c r="BP81" s="377"/>
      <c r="BQ81" s="377"/>
      <c r="BR81" s="377"/>
      <c r="BS81" s="377"/>
      <c r="BT81" s="377"/>
      <c r="BU81" s="377"/>
      <c r="BV81" s="377"/>
      <c r="BW81" s="377"/>
      <c r="BX81" s="377"/>
      <c r="BY81" s="377"/>
      <c r="BZ81" s="377"/>
      <c r="CA81" s="377"/>
    </row>
    <row r="82" spans="2:79" ht="12">
      <c r="B82" s="377"/>
      <c r="C82" s="383"/>
      <c r="E82" s="377"/>
      <c r="F82" s="382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T82" s="377"/>
      <c r="U82" s="377"/>
      <c r="V82" s="377"/>
      <c r="Z82" s="377"/>
      <c r="AA82" s="377"/>
      <c r="AB82" s="377"/>
      <c r="AC82" s="381"/>
      <c r="AD82" s="380"/>
      <c r="AE82" s="380"/>
      <c r="AF82" s="377"/>
      <c r="AG82" s="377"/>
      <c r="AH82" s="377"/>
      <c r="AI82" s="377"/>
      <c r="AJ82" s="377"/>
      <c r="AK82" s="377"/>
      <c r="AL82" s="377"/>
      <c r="AM82" s="377"/>
      <c r="AN82" s="377"/>
      <c r="AO82" s="377"/>
      <c r="AP82" s="377"/>
      <c r="AQ82" s="377"/>
      <c r="AR82" s="377"/>
      <c r="AS82" s="377"/>
      <c r="AT82" s="377"/>
      <c r="AU82" s="377"/>
      <c r="AV82" s="377"/>
      <c r="AW82" s="377"/>
      <c r="AX82" s="377"/>
      <c r="AY82" s="377"/>
      <c r="AZ82" s="377"/>
      <c r="BA82" s="377"/>
      <c r="BB82" s="377"/>
      <c r="BC82" s="377"/>
      <c r="BD82" s="377"/>
      <c r="BE82" s="377"/>
      <c r="BF82" s="377"/>
      <c r="BG82" s="377"/>
      <c r="BH82" s="377"/>
      <c r="BI82" s="377"/>
      <c r="BJ82" s="377"/>
      <c r="BK82" s="377"/>
      <c r="BL82" s="377"/>
      <c r="BM82" s="377"/>
      <c r="BN82" s="377"/>
      <c r="BO82" s="377"/>
      <c r="BP82" s="377"/>
      <c r="BQ82" s="377"/>
      <c r="BR82" s="377"/>
      <c r="BS82" s="377"/>
      <c r="BT82" s="377"/>
      <c r="BU82" s="377"/>
      <c r="BV82" s="377"/>
      <c r="BW82" s="377"/>
      <c r="BX82" s="377"/>
      <c r="BY82" s="377"/>
      <c r="BZ82" s="377"/>
      <c r="CA82" s="377"/>
    </row>
    <row r="83" spans="2:79" ht="12">
      <c r="B83" s="377"/>
      <c r="C83" s="383"/>
      <c r="E83" s="377"/>
      <c r="F83" s="382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T83" s="377"/>
      <c r="U83" s="377"/>
      <c r="V83" s="377"/>
      <c r="Z83" s="377"/>
      <c r="AA83" s="377"/>
      <c r="AB83" s="377"/>
      <c r="AC83" s="381"/>
      <c r="AD83" s="380"/>
      <c r="AE83" s="380"/>
      <c r="AF83" s="377"/>
      <c r="AG83" s="377"/>
      <c r="AH83" s="377"/>
      <c r="AI83" s="377"/>
      <c r="AJ83" s="377"/>
      <c r="AK83" s="377"/>
      <c r="AL83" s="377"/>
      <c r="AM83" s="377"/>
      <c r="AN83" s="377"/>
      <c r="AO83" s="377"/>
      <c r="AP83" s="377"/>
      <c r="AQ83" s="377"/>
      <c r="AR83" s="377"/>
      <c r="AS83" s="377"/>
      <c r="AT83" s="377"/>
      <c r="AU83" s="377"/>
      <c r="AV83" s="377"/>
      <c r="AW83" s="377"/>
      <c r="AX83" s="377"/>
      <c r="AY83" s="377"/>
      <c r="AZ83" s="377"/>
      <c r="BA83" s="377"/>
      <c r="BB83" s="377"/>
      <c r="BC83" s="377"/>
      <c r="BD83" s="377"/>
      <c r="BE83" s="377"/>
      <c r="BF83" s="377"/>
      <c r="BG83" s="377"/>
      <c r="BH83" s="377"/>
      <c r="BI83" s="377"/>
      <c r="BJ83" s="377"/>
      <c r="BK83" s="377"/>
      <c r="BL83" s="377"/>
      <c r="BM83" s="377"/>
      <c r="BN83" s="377"/>
      <c r="BO83" s="377"/>
      <c r="BP83" s="377"/>
      <c r="BQ83" s="377"/>
      <c r="BR83" s="377"/>
      <c r="BS83" s="377"/>
      <c r="BT83" s="377"/>
      <c r="BU83" s="377"/>
      <c r="BV83" s="377"/>
      <c r="BW83" s="377"/>
      <c r="BX83" s="377"/>
      <c r="BY83" s="377"/>
      <c r="BZ83" s="377"/>
      <c r="CA83" s="377"/>
    </row>
  </sheetData>
  <printOptions horizontalCentered="1" verticalCentered="1"/>
  <pageMargins left="0.6299212598425197" right="0.7874015748031497" top="0.9055118110236221" bottom="0.984251968503937" header="0.4330708661417323" footer="0.5118110236220472"/>
  <pageSetup fitToHeight="0" fitToWidth="1" horizontalDpi="600" verticalDpi="600" orientation="landscape" paperSize="9" scale="85" r:id="rId1"/>
  <headerFooter alignWithMargins="0">
    <oddHeader>&amp;C&amp;"Arial,Obyčejné"
&amp;"Arial,Tučné"&amp;13Vývoj hospodaření systému veřejného zdravotního pojištění v letech 2018
 až 2020
&amp;"Arial,Obyčejné"&amp;11
&amp;R&amp;"Arial CE,Tučné"&amp;10Příloha
Tabulka č. 4     &amp;"Arial CE,Obyčejné"
</oddHeader>
    <oddFooter>&amp;L&amp;"Arial CE,Tučné"&amp;11Ministerstvo financí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2021-05-11T10:08:32Z</cp:lastPrinted>
  <dcterms:created xsi:type="dcterms:W3CDTF">2000-03-14T13:47:43Z</dcterms:created>
  <dcterms:modified xsi:type="dcterms:W3CDTF">2024-06-24T11:13:36Z</dcterms:modified>
  <cp:category/>
  <cp:version/>
  <cp:contentType/>
  <cp:contentStatus/>
</cp:coreProperties>
</file>