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ento_sešit"/>
  <bookViews>
    <workbookView xWindow="65416" yWindow="65416" windowWidth="29040" windowHeight="16440" tabRatio="848" activeTab="0"/>
  </bookViews>
  <sheets>
    <sheet name="tab.č.1" sheetId="1" r:id="rId1"/>
    <sheet name="tab.č.1a" sheetId="2" r:id="rId2"/>
    <sheet name="tab.č.1b" sheetId="5" r:id="rId3"/>
    <sheet name="tab.č.1c" sheetId="4" r:id="rId4"/>
    <sheet name="tab. č. 1d" sheetId="53" r:id="rId5"/>
    <sheet name="tab. č.2" sheetId="54" r:id="rId6"/>
    <sheet name="tab. č. 4" sheetId="17" r:id="rId7"/>
  </sheets>
  <definedNames>
    <definedName name="abl" localSheetId="4">#REF!</definedName>
    <definedName name="abl" localSheetId="5">#REF!</definedName>
    <definedName name="abl">#REF!</definedName>
    <definedName name="bbb">#REF!</definedName>
    <definedName name="bla">#REF!</definedName>
    <definedName name="_xlnm.Print_Area" localSheetId="5">'tab. č.2'!$A$1:$J$111</definedName>
    <definedName name="_xlnm.Print_Area" localSheetId="0">'tab.č.1'!$A$1:$BT$45</definedName>
    <definedName name="_xlnm.Print_Area" localSheetId="1">'tab.č.1a'!$A$3:$K$32</definedName>
    <definedName name="_xlnm.Print_Area" localSheetId="2">'tab.č.1b'!$A$1:$K$61</definedName>
    <definedName name="_xlnm.Print_Titles" localSheetId="0">'tab.č.1'!$A:$B</definedName>
  </definedNames>
  <calcPr calcId="191029"/>
  <extLst/>
</workbook>
</file>

<file path=xl/sharedStrings.xml><?xml version="1.0" encoding="utf-8"?>
<sst xmlns="http://schemas.openxmlformats.org/spreadsheetml/2006/main" count="757" uniqueCount="342">
  <si>
    <t xml:space="preserve">  Příjmy z pojistného veřejného zdravot. pojištění </t>
  </si>
  <si>
    <t>Příjmy z pojistného veř. zdrav.pojištění</t>
  </si>
  <si>
    <t>Závazky celkem v tis. Kč</t>
  </si>
  <si>
    <t>Pohledávky celkem v tis. Kč</t>
  </si>
  <si>
    <t xml:space="preserve">z toho pohledávky za plátci </t>
  </si>
  <si>
    <t>Saldo pohledávek a závazků</t>
  </si>
  <si>
    <t>Kód</t>
  </si>
  <si>
    <t>vč. vlivu přerozdělování v tis. Kč (z odd.B/ZFZP)</t>
  </si>
  <si>
    <t>celkem - v tis. Kč</t>
  </si>
  <si>
    <t>%</t>
  </si>
  <si>
    <t xml:space="preserve">% </t>
  </si>
  <si>
    <t>skutečnost</t>
  </si>
  <si>
    <t>z celk. závazků</t>
  </si>
  <si>
    <t>vazba na jedn. řádky sumáře MF - (list Zuk-1)</t>
  </si>
  <si>
    <t>ř. 59</t>
  </si>
  <si>
    <t>ř. 68</t>
  </si>
  <si>
    <t>ř.130</t>
  </si>
  <si>
    <t>Zdravotní pojišťovna MV ČR</t>
  </si>
  <si>
    <t>CELKEM ZZP</t>
  </si>
  <si>
    <t>Všeobecná zdravotní pojišťovna ČR</t>
  </si>
  <si>
    <t>Vojenská zdravotní pojišťovna ČR</t>
  </si>
  <si>
    <t xml:space="preserve">            výběr  v tis. Kč  (z odd.B/ ZFZP)</t>
  </si>
  <si>
    <t xml:space="preserve">Č á s t  B </t>
  </si>
  <si>
    <t xml:space="preserve">Přepočet údajů z části A  v Kč na jednoho pojištěnce </t>
  </si>
  <si>
    <t>Průměrný počet pojištěnců</t>
  </si>
  <si>
    <t>(osoby)</t>
  </si>
  <si>
    <t>ZPP</t>
  </si>
  <si>
    <t xml:space="preserve">CELKEM ZP </t>
  </si>
  <si>
    <t>Přepočet údajů z části A v Kč na jednoho pojištěnce</t>
  </si>
  <si>
    <t>Průměrný přepočtený počet</t>
  </si>
  <si>
    <t>zaměstnanců   (osob)</t>
  </si>
  <si>
    <t>v tis. Kč</t>
  </si>
  <si>
    <t>Podíl pohledávek po lhůtě</t>
  </si>
  <si>
    <t>splatnosti za PP k celkovému</t>
  </si>
  <si>
    <t>objemu pohledávek v %</t>
  </si>
  <si>
    <t>Počet pojištěnců na jednoho zaměstnance z části A</t>
  </si>
  <si>
    <t>OZP</t>
  </si>
  <si>
    <t>RBP</t>
  </si>
  <si>
    <t>CELKEM</t>
  </si>
  <si>
    <t>tis. Kč</t>
  </si>
  <si>
    <t xml:space="preserve"> Výdaje na věcné dávky zdravotně péče včetně korekcí, revizí a úhrad jiným ZP </t>
  </si>
  <si>
    <t>Revírní bratrská pokladna, zdravotní pojišťovna</t>
  </si>
  <si>
    <t>Vliv přerozdělování</t>
  </si>
  <si>
    <t>Rok</t>
  </si>
  <si>
    <t>2003/2002</t>
  </si>
  <si>
    <t xml:space="preserve">Max. limit </t>
  </si>
  <si>
    <t>přídělu</t>
  </si>
  <si>
    <t>příděl</t>
  </si>
  <si>
    <t>Překročení +</t>
  </si>
  <si>
    <t>Úspora -</t>
  </si>
  <si>
    <t>Pojišťovna Garant - Hospital</t>
  </si>
  <si>
    <t>Zdravotní pokladna škodováků</t>
  </si>
  <si>
    <t>Mendlova zdravotní pojišťovna</t>
  </si>
  <si>
    <t>Zemědělsko-potravinářská ZP</t>
  </si>
  <si>
    <t>Zdravotní pojišťovna SPORT</t>
  </si>
  <si>
    <t>Celkem ZP sloučené a likvidované</t>
  </si>
  <si>
    <t xml:space="preserve">Celkem ZP vč. likvidovaných </t>
  </si>
  <si>
    <t xml:space="preserve">Likvidace  definitivně ukončena výmazem z obchodního rejstříku </t>
  </si>
  <si>
    <t>Statistické povinnosti plněny nedostatečně i přes výzvy MF k dodržování povinností.</t>
  </si>
  <si>
    <t>Bližší údaje o likvidacích a konkurzech jsou uvedeny v ekonomické části zprávy</t>
  </si>
  <si>
    <t>Vybrané orientační ekonomické ukazatele u ZP</t>
  </si>
  <si>
    <t xml:space="preserve">skutečnost </t>
  </si>
  <si>
    <t>S a l d o CELKEM ZZP</t>
  </si>
  <si>
    <t xml:space="preserve">S a l d o  CELKEM ZP </t>
  </si>
  <si>
    <t xml:space="preserve"> v tis. Kč (z odd. B/ ZFZP a oddíl B/ jiné fondy)</t>
  </si>
  <si>
    <t>Zdravotní pojišťovna METAL - ALIANCE</t>
  </si>
  <si>
    <t>OZP bank, pojišťoven a stavebnictví</t>
  </si>
  <si>
    <t>Hornická zaměstnanecká zdravotní pojišťovna</t>
  </si>
  <si>
    <t>ZP chemie, zdravotnictví a farmacie</t>
  </si>
  <si>
    <t>v tis. Kč (z odd. B/jiné fondy)</t>
  </si>
  <si>
    <t>Údaje v tis. Kč</t>
  </si>
  <si>
    <t xml:space="preserve">Č á s t  B   </t>
  </si>
  <si>
    <t>Přepočet údajů z části A v tis. Kč na jednoho zaměstnance</t>
  </si>
  <si>
    <t>Průměrný měsíční výdaj za zdrav. péči</t>
  </si>
  <si>
    <t>Průměrný denní výdaj na zdravotní péči</t>
  </si>
  <si>
    <t>Finanční zásoba na bankovním účtu ZFZP ve dnech</t>
  </si>
  <si>
    <t>Výdaje v přepočtu na počet dnů představující závazky po lhůtě splatnosti</t>
  </si>
  <si>
    <t>Výdaje v přepočtu na počet dnů představující závazky ve lhůtě splatnosti vůči ZZ</t>
  </si>
  <si>
    <t xml:space="preserve">CELKEM ZP činné ZP k 31. 12. daného roku </t>
  </si>
  <si>
    <t xml:space="preserve">Příjmy celkem    </t>
  </si>
  <si>
    <t>(z odd. B/ZFZP)</t>
  </si>
  <si>
    <t xml:space="preserve">Výdaje celkem  </t>
  </si>
  <si>
    <t>ZP MV ČR</t>
  </si>
  <si>
    <t>ZPŠ</t>
  </si>
  <si>
    <t>VoZP ČR</t>
  </si>
  <si>
    <t>VZP ČR</t>
  </si>
  <si>
    <t>Stastistické povinnosti plněny nedostatečně i přes výzvy MF k dodržování povinností.</t>
  </si>
  <si>
    <t xml:space="preserve">Statistické údaje poskytovány v omezeném rozsahu - viz kapitola  souhrnné hodnocení. </t>
  </si>
  <si>
    <t>sloučených a likvidovaných uvedeny pouze v kapitole "Souhrn. hodn. vývoje systému v. z. p."</t>
  </si>
  <si>
    <t>Poznámka:</t>
  </si>
  <si>
    <t>ZZP celkem</t>
  </si>
  <si>
    <t>Zaměstnanecká pojišťovna Škoda</t>
  </si>
  <si>
    <t>Česká průmyslová zdravotní pojišťovna</t>
  </si>
  <si>
    <t>ZPM</t>
  </si>
  <si>
    <t>KZ  na bankovním účtu ZFZP k 31.12. 2009</t>
  </si>
  <si>
    <t>Stav závazků vůči ZZ po lhůtě splatnosti k 31. 12. 2009 v tis. Kč</t>
  </si>
  <si>
    <t>Stav závazků vůči ZZ ve lhůtě splatnosti k 31. 12. 2009</t>
  </si>
  <si>
    <t xml:space="preserve">Česká průmyslová zdravotní pojišťovna </t>
  </si>
  <si>
    <t>ČPZP</t>
  </si>
  <si>
    <t xml:space="preserve"> Výdaje na věcné dávky zdravotní péče včetně korekcí, revizí a úhrad jiným ZP </t>
  </si>
  <si>
    <t>Propočet limitu nákladů na činnost</t>
  </si>
  <si>
    <t>podle § 7 vyhlášky č. 418/2003 Sb., ve znění pozd. předpisů</t>
  </si>
  <si>
    <t>vč. zdaňovaných - v tis. Kč</t>
  </si>
  <si>
    <t xml:space="preserve">včetně výdajů na zdaňovanou činnosti v tis. Kč </t>
  </si>
  <si>
    <t>včetně zdaňovaných činností v tis. Kč</t>
  </si>
  <si>
    <t xml:space="preserve">Saldo příjmů a výdajů celkem </t>
  </si>
  <si>
    <t>Hutnická zaměstnanecká pojišťovna</t>
  </si>
  <si>
    <t>Zaměstnanecká pojišťovna ŠKODA</t>
  </si>
  <si>
    <t>Česká národní zdravotní pojišťovna</t>
  </si>
  <si>
    <t>Zdravotní pojišťovna AGEL</t>
  </si>
  <si>
    <t>KZ  na bankovním účtu ZFZP k 31.12. 2010</t>
  </si>
  <si>
    <t>Stav závazků vůči ZZ po lhůtě splatnosti k 31. 12. 2010 v tis. Kč</t>
  </si>
  <si>
    <t>Stav závazků vůči ZZ ve lhůtě splatnosti k 31. 12. 2010</t>
  </si>
  <si>
    <t xml:space="preserve">Oblast která není určena k tisku </t>
  </si>
  <si>
    <t>K 31. 12. 2009</t>
  </si>
  <si>
    <t>ZFZP - konečné zůstatky na BÚ ZFZP a stavy závazků.</t>
  </si>
  <si>
    <t>limitu</t>
  </si>
  <si>
    <t>skut. přídělu</t>
  </si>
  <si>
    <t xml:space="preserve">Česká průmyslová zdravotní pojišťovna  </t>
  </si>
  <si>
    <t xml:space="preserve"> z toho závazky vůči PZS</t>
  </si>
  <si>
    <t xml:space="preserve">Poznámky: </t>
  </si>
  <si>
    <t>Výdaje na zdravotní služby hrazené ze ZFZP</t>
  </si>
  <si>
    <t>Výdaje na zdravotní služby hrazené z jiných fondů</t>
  </si>
  <si>
    <t>Průměrný denní výdaj na zdravotní služby</t>
  </si>
  <si>
    <t xml:space="preserve"> Výdaje na věcné dávky zdravotní služby včetně korekcí, revizí a úhrad jiným ZP </t>
  </si>
  <si>
    <t>Saldo příjmů po přerozdělování  a výdajů na zdravotní služby</t>
  </si>
  <si>
    <t>Průměrný měsíční výdaj za zdravotní služby</t>
  </si>
  <si>
    <t>Skutečnost</t>
  </si>
  <si>
    <t>Propočtový ukazatel MF</t>
  </si>
  <si>
    <r>
      <t>1)</t>
    </r>
    <r>
      <rPr>
        <b/>
        <sz val="8"/>
        <rFont val="Arial"/>
        <family val="2"/>
      </rPr>
      <t>Rozdíl mezi skutečnými výdaji na platby za nevýdělečné pojištěnce ze státního rozpočtu a výstupy z účetnictví je způsoben časovým posunem  v důsledku procesu 12. přerozdělování pojistného.</t>
    </r>
  </si>
  <si>
    <t xml:space="preserve">Výdaje na zdravotní péči byly v r. 2006 ovlivněny splátkou závazků po lhůtě splatnosti ve výši 8,2 mld. Kč </t>
  </si>
  <si>
    <t>Údaje za rok 2006 a r. 2007  vycházejí z ověřených výročních zpráv, které jsou schváleny  PSP ČR.</t>
  </si>
  <si>
    <t>x</t>
  </si>
  <si>
    <t xml:space="preserve">Saldo příjmů a výdajů bez  vlivu zdaňované činnosti </t>
  </si>
  <si>
    <t xml:space="preserve">Saldo všech příjmů celkem a výdajů celkem </t>
  </si>
  <si>
    <t xml:space="preserve">             náklady na zdaňovanou činnost </t>
  </si>
  <si>
    <t xml:space="preserve">             výdaje za cizince uhrazené poskytovatelům zdravotních služeb                                                                                                                </t>
  </si>
  <si>
    <t xml:space="preserve">             provozní režie</t>
  </si>
  <si>
    <t>v tom:  výdaje na zdravotní služby</t>
  </si>
  <si>
    <t>Výdaje v systému zdravotního pojištění celkem</t>
  </si>
  <si>
    <r>
      <t xml:space="preserve">              platby od zahr. pojišťoven na základě mezinár.smluv</t>
    </r>
    <r>
      <rPr>
        <b/>
        <vertAlign val="superscript"/>
        <sz val="9"/>
        <rFont val="Arial"/>
        <family val="2"/>
      </rPr>
      <t xml:space="preserve"> </t>
    </r>
  </si>
  <si>
    <t xml:space="preserve">              výnosy ze zdaňované činnosti</t>
  </si>
  <si>
    <t xml:space="preserve">              ostatní příjmy a výnosy v.z.p.</t>
  </si>
  <si>
    <t>v tom:   inkaso pojistného po přerozdělování</t>
  </si>
  <si>
    <t>Příjmy v systému veřejného zdravotního pojištění celkem</t>
  </si>
  <si>
    <t>r. 2013/2012</t>
  </si>
  <si>
    <t>r. 2013 - r.2012</t>
  </si>
  <si>
    <t>r. 2013</t>
  </si>
  <si>
    <t>r. 2011/2010</t>
  </si>
  <si>
    <t>r. 2011 - r.2010</t>
  </si>
  <si>
    <t>r. 2011</t>
  </si>
  <si>
    <t>r. 2010/2009</t>
  </si>
  <si>
    <t>r. 2010 - r.2009</t>
  </si>
  <si>
    <t>r. 2010</t>
  </si>
  <si>
    <t>r. 2009/2008</t>
  </si>
  <si>
    <t>r. 2009 - r.2008</t>
  </si>
  <si>
    <t>r. 2009</t>
  </si>
  <si>
    <t>r. 2008</t>
  </si>
  <si>
    <t>r. 2007/2006</t>
  </si>
  <si>
    <t>r. 2007</t>
  </si>
  <si>
    <t>r. 2006/2005</t>
  </si>
  <si>
    <t>r. 2006</t>
  </si>
  <si>
    <t>2005/2004</t>
  </si>
  <si>
    <t>2004/2003</t>
  </si>
  <si>
    <t>v %</t>
  </si>
  <si>
    <t>v mil. Kč</t>
  </si>
  <si>
    <t>Změna</t>
  </si>
  <si>
    <t>Rozdíl</t>
  </si>
  <si>
    <t xml:space="preserve">Skutečnost       výroční zprávy </t>
  </si>
  <si>
    <t xml:space="preserve">Skutečnost </t>
  </si>
  <si>
    <t>cca 883 mil. Kč= doplatek na základě vyúčtování</t>
  </si>
  <si>
    <t xml:space="preserve">2 062 mil Kč záloha na projekt </t>
  </si>
  <si>
    <t>sl. 1</t>
  </si>
  <si>
    <t>Průměrný počet pojištěnců nezahrnuje pojištěnce,</t>
  </si>
  <si>
    <t>kteří dlouhodobě pobývají v cizině v souladu s § 8 odst. 4 zákona č. 48/1997 Sb.</t>
  </si>
  <si>
    <t>Propočtový ukazatel MF.</t>
  </si>
  <si>
    <t>pojistného po lhůtě splatnosti - v tis. Kč</t>
  </si>
  <si>
    <t xml:space="preserve"> po lhůtě splatnosti - v tis. Kč</t>
  </si>
  <si>
    <t>KZ  na bankovním účtu ZFZP k 31.12. 2018</t>
  </si>
  <si>
    <t>Stav závazků vůči PZS po lhůtě splatnosti k 31. 12. 2018 v tis. Kč</t>
  </si>
  <si>
    <t>Stav závazků vůči PZS ve lhůtě splatnosti k 31. 12. 2018</t>
  </si>
  <si>
    <t xml:space="preserve"> a z jiných fondů v tis. Kč (z odd. B/ZFZP a jiné fondy /odd. B)</t>
  </si>
  <si>
    <t>2014 - 2013</t>
  </si>
  <si>
    <t>2014/2013</t>
  </si>
  <si>
    <t>2015 - 2014</t>
  </si>
  <si>
    <t>2015/2014</t>
  </si>
  <si>
    <t>2016 - 2015</t>
  </si>
  <si>
    <t>2016/2015</t>
  </si>
  <si>
    <t>2017 - 2016</t>
  </si>
  <si>
    <t>2017/2016</t>
  </si>
  <si>
    <t>2018 - 2017</t>
  </si>
  <si>
    <t>2018/2017</t>
  </si>
  <si>
    <t xml:space="preserve">Vývoj hospodaření veřejného zdravotního pojištění </t>
  </si>
  <si>
    <t>Vybrané ukazatele  v mil. Kč</t>
  </si>
  <si>
    <t>Název pojišťovny</t>
  </si>
  <si>
    <t>Č á s t  A</t>
  </si>
  <si>
    <t/>
  </si>
  <si>
    <t>Údaje r. 2017 jsou převzaty z hodnocení výročních zpráv 2017.</t>
  </si>
  <si>
    <t>plnění</t>
  </si>
  <si>
    <t>ZPP 2018</t>
  </si>
  <si>
    <t>skuteč.</t>
  </si>
  <si>
    <t>k 31.12. 2017</t>
  </si>
  <si>
    <t>Rok 2017</t>
  </si>
  <si>
    <t>stav k 31. 12.</t>
  </si>
  <si>
    <t>Rok 2018</t>
  </si>
  <si>
    <t>Údaje r. 2018 a ZPP 2018 jsou převzaty z výročních zpráv 2018.</t>
  </si>
  <si>
    <t>hodnocení jednotlivých VZ 2018.</t>
  </si>
  <si>
    <t>Skutečný</t>
  </si>
  <si>
    <t>K 31.12.2018</t>
  </si>
  <si>
    <t>K 31.12.2017</t>
  </si>
  <si>
    <t>KZ  na bankovním účtu ZFZP k 31.12. 2017</t>
  </si>
  <si>
    <t>Stav závazků vůči PZS po lhůtě splatnosti k 31. 12. 2017 v tis. Kč</t>
  </si>
  <si>
    <t>Stav závazků vůči PZS ve lhůtě splatnosti k 31. 12. 2017</t>
  </si>
  <si>
    <t>sl. 2</t>
  </si>
  <si>
    <t>sl. 3</t>
  </si>
  <si>
    <t>Nárůst/Pokles</t>
  </si>
  <si>
    <t>2017-2016</t>
  </si>
  <si>
    <t xml:space="preserve">rozdíl </t>
  </si>
  <si>
    <t xml:space="preserve"> sl. 4 = sl. 2 - sl.1</t>
  </si>
  <si>
    <t xml:space="preserve"> sl. 5 = sl. 3 - sl.2</t>
  </si>
  <si>
    <r>
      <t xml:space="preserve">Poznámka: </t>
    </r>
    <r>
      <rPr>
        <sz val="8"/>
        <rFont val="Arial CE"/>
        <family val="2"/>
      </rPr>
      <t>Drobné záporné rozdíly u zaměstanenckých zdravotních pojišťoven nejsou způsobeny nedostatkem finančních prostředků, ale skutečností, 
že podle odst. 4) § 2 vyhlášky 418/2003 Sb. zdravotní pojišťovny musí zajistit naplnění fondu k rozvahovému dni (tj. k 31.3.) a nikoliv k 31. 12. Rezervy jsou uváděny včetně cenných papírů.</t>
    </r>
  </si>
  <si>
    <t>Rozdil A. - B.</t>
  </si>
  <si>
    <t>B. Zákonná výše naplnění rezervního fondu k rozvahovému dni</t>
  </si>
  <si>
    <t>A. Skutečné naplnění rezevního fondu</t>
  </si>
  <si>
    <t>RF - konečné zůstatky na BÚ RF .</t>
  </si>
  <si>
    <t>Údaje r. 2016 jsou převzaty z hodnocení výročních zpráv 2016.</t>
  </si>
  <si>
    <t>Údaje r. 2018 jsou převzaty z VZ 2018.</t>
  </si>
  <si>
    <t>Příloha: Tabulka č.2</t>
  </si>
  <si>
    <t>Čistá výše v tis. Kč</t>
  </si>
  <si>
    <t>Položka výkazu</t>
  </si>
  <si>
    <t>Všeobecná zdravotní pojišťovna České republiky</t>
  </si>
  <si>
    <t>Vojenská zdravotní pojišťovna České republiky</t>
  </si>
  <si>
    <t xml:space="preserve">Oborová zdravotní pojišťovna </t>
  </si>
  <si>
    <t>Zdravotní pojišťovna ministerstva vnitra České republiky</t>
  </si>
  <si>
    <t>Souhrn ZP</t>
  </si>
  <si>
    <t>Souhrn pouze ZZP</t>
  </si>
  <si>
    <t>A. Dlouhodobý nehmotný majetek</t>
  </si>
  <si>
    <t>I. Dlouhodobý nehmotný majetek</t>
  </si>
  <si>
    <t>II. Nedokončený dlouhodobý nehmotný majetek</t>
  </si>
  <si>
    <t>III. Poskytnuté zálohy na pořízení nehmotného majetku</t>
  </si>
  <si>
    <t xml:space="preserve">B. Finanční umístění (investice)                                                                    </t>
  </si>
  <si>
    <t>C. Dlouhodobý hmotný majetek</t>
  </si>
  <si>
    <t>I. Pozemky a stavby</t>
  </si>
  <si>
    <t>1. Pozemky</t>
  </si>
  <si>
    <t>2. Stavby</t>
  </si>
  <si>
    <t>II. Movitý majetek</t>
  </si>
  <si>
    <t>1. Movitý majetek - odepisovaný</t>
  </si>
  <si>
    <t>2. Movitý majetek - neodepisovaný</t>
  </si>
  <si>
    <t>III. Nedokončený dlouhodobý hmotný majetek</t>
  </si>
  <si>
    <t>IV. Poskytnuté zálohy na pořízení hmotného majetku</t>
  </si>
  <si>
    <t>D. Dlouhodobý finanční majetek</t>
  </si>
  <si>
    <t>I. Podíly v podnikatelských seskupeních</t>
  </si>
  <si>
    <t>1. Podíly v ovládaných osobách</t>
  </si>
  <si>
    <t>2. Dluhopisy vydané ovládanými osobami a zápůjčky nebo uvěry poskytnuté těmto os.</t>
  </si>
  <si>
    <t>3. Podíly s podstatným vlivem</t>
  </si>
  <si>
    <t>4. Dluhopisy vyd. os., ve kterých má úč. j. podst. vliv, a zápůj. n. úvěry poskyt. těmto os.</t>
  </si>
  <si>
    <t>II. Jiný dlouhodobý finanční majetek</t>
  </si>
  <si>
    <t>1. Akcie a ostatní cenné papíry s proměnlivým výnosem, ostatní podíly</t>
  </si>
  <si>
    <t>2. Dluhové cenné papíry</t>
  </si>
  <si>
    <t>3. Depozita u finančních institucí</t>
  </si>
  <si>
    <t>4. Ostatní dlouhodobý finanční majetek</t>
  </si>
  <si>
    <t>E. Dlužníci</t>
  </si>
  <si>
    <t>I. Pohledávky z veřejného zdravotního pojištění</t>
  </si>
  <si>
    <t>1. Pohledávky za plátci pojistného</t>
  </si>
  <si>
    <t>2. Pohledávky za poskytovateli zdravotních služeb</t>
  </si>
  <si>
    <t>3. Pohledávky z přerozdělení pojistného</t>
  </si>
  <si>
    <t>4. Pohledávky z náhrad škod veřejného zdravotního pojištění</t>
  </si>
  <si>
    <t>5. Pohledávky z přeplatků do zajišťovacího fondu</t>
  </si>
  <si>
    <t>6. Pohledávky z plnění mezinárodních smluv o zdravotní péči</t>
  </si>
  <si>
    <t>7. Dohadné položky aktivní</t>
  </si>
  <si>
    <t>8. Ostatní pohledávky</t>
  </si>
  <si>
    <t xml:space="preserve">II. Ostatní pohledávky </t>
  </si>
  <si>
    <t>1. Krátkodobé</t>
  </si>
  <si>
    <t>2. Dlouhodobé</t>
  </si>
  <si>
    <t xml:space="preserve">F. Ostatní aktiva                                                                                </t>
  </si>
  <si>
    <t>I. Zásoby</t>
  </si>
  <si>
    <t>II. Hotovost na účtech u finančních institucí a hotovost v pokladně</t>
  </si>
  <si>
    <t>1. Zvláštní bankovní účty</t>
  </si>
  <si>
    <t>1.1 Základního fondu</t>
  </si>
  <si>
    <t>1.2 Rezervního fondu</t>
  </si>
  <si>
    <t>1.3 Provozního fondu</t>
  </si>
  <si>
    <t>1.4 Sociálního fondu</t>
  </si>
  <si>
    <t>1.5 Fondu reprodukce majetku</t>
  </si>
  <si>
    <t>1.6 Fondu prevence</t>
  </si>
  <si>
    <t>1.7 Fondu pro úhradu preventivní péče</t>
  </si>
  <si>
    <t>1.8 Fondu pro zprostředkování úhrady zdravotní péče</t>
  </si>
  <si>
    <t>1.9 Fondu pro úhradu závodní preventivní péče z prostředků zaměstnavatele</t>
  </si>
  <si>
    <t>1.10 Ostatní bankovní účty</t>
  </si>
  <si>
    <t>2. Pokladna a jiné pokladní hodnoty</t>
  </si>
  <si>
    <t>III. Jiná aktiva</t>
  </si>
  <si>
    <t>G. Časové rozlišení</t>
  </si>
  <si>
    <t>I. Náklady příštích období</t>
  </si>
  <si>
    <t>II. Příjmy příštích období</t>
  </si>
  <si>
    <t xml:space="preserve">AKTIVA CELKEM                                          </t>
  </si>
  <si>
    <t>souhrn ZP</t>
  </si>
  <si>
    <t>A. Vlastní kapitál</t>
  </si>
  <si>
    <t>I. Základní kapitál</t>
  </si>
  <si>
    <t>II. Oceňovací rozdíly</t>
  </si>
  <si>
    <t>III. Ostatní kapitálové fondy</t>
  </si>
  <si>
    <t>1. Provozní fond</t>
  </si>
  <si>
    <t>2. Sociální fond</t>
  </si>
  <si>
    <t>3. Fond majetku</t>
  </si>
  <si>
    <t>4. Fond reprodukce majetku</t>
  </si>
  <si>
    <t>5. Fond prevence</t>
  </si>
  <si>
    <t>6. Fond pro úhradu preventivní péče</t>
  </si>
  <si>
    <t>7. Fond pro zprostředkování úhrady zdravotní péče</t>
  </si>
  <si>
    <t>8. Fond pro úhradu závodní preventivní péče z prostředků zaměstnavatele</t>
  </si>
  <si>
    <t>9. Jiné</t>
  </si>
  <si>
    <t>IV. Ostatní fondy ze zisku</t>
  </si>
  <si>
    <t>1. Zdroj podílů v ovládaných osobách</t>
  </si>
  <si>
    <t>2. Jiné ostatní fondy ze zisku</t>
  </si>
  <si>
    <t>V. Fondy veřejného zdravotního pojištění</t>
  </si>
  <si>
    <t>1. Základní fond</t>
  </si>
  <si>
    <t>2. Rezervní fond</t>
  </si>
  <si>
    <t>VI. Výsledek hospodaření minulých let</t>
  </si>
  <si>
    <t>VII. Výsledek hospodaření běžného účetního období</t>
  </si>
  <si>
    <t xml:space="preserve">B. Rezervy </t>
  </si>
  <si>
    <t>C. Věřitelé</t>
  </si>
  <si>
    <t>I. Závazky z veřejného zdravotního pojištění</t>
  </si>
  <si>
    <t>1. Závazky za plátci pojistného</t>
  </si>
  <si>
    <t>2. Závazky k poskytovatelům zdravotních služeb</t>
  </si>
  <si>
    <t>3. Závazky z přerozdělení pojistného</t>
  </si>
  <si>
    <t>4. Závazky k zajišťovacímu fondu</t>
  </si>
  <si>
    <t>5. Závazky z plnění mezinárodních smluv o zdravotní péči</t>
  </si>
  <si>
    <t>6. Dohadné položky pasivní</t>
  </si>
  <si>
    <t>7. Ostatní závazky</t>
  </si>
  <si>
    <t>II. Závazky z dluhových cenných papírů, z toho:</t>
  </si>
  <si>
    <t>1. Směnitelné (konvertibilní) dluhopisy</t>
  </si>
  <si>
    <t>III. Závazky vůči finančním institucím</t>
  </si>
  <si>
    <t>IV. Ostatní závazky</t>
  </si>
  <si>
    <t>1. Dluhy daňové</t>
  </si>
  <si>
    <t>2. Dluhy ze sociálního zabezpečení a veřejného zdravotního pojištění</t>
  </si>
  <si>
    <t>3. Ostatní závazky</t>
  </si>
  <si>
    <t xml:space="preserve">D. Ostatní pasiva </t>
  </si>
  <si>
    <t>E. Časové rozlišení</t>
  </si>
  <si>
    <t xml:space="preserve">I.  Výdaje příštích období </t>
  </si>
  <si>
    <t>II.  Výnosy příštích období</t>
  </si>
  <si>
    <t>PASIVA CELKEM</t>
  </si>
  <si>
    <t>Rozvaha zdravotních pojišťoven k 31. 12. 2018 - AKTIVA</t>
  </si>
  <si>
    <t>Rozvaha zdravotních pojišťoven k 31. 12. 2018 - PASIVA</t>
  </si>
  <si>
    <r>
      <t xml:space="preserve">              z toho:  ze SR na nevýdělečné pojištěnce</t>
    </r>
    <r>
      <rPr>
        <vertAlign val="superscript"/>
        <sz val="9"/>
        <rFont val="Arial"/>
        <family val="2"/>
      </rPr>
      <t>1)</t>
    </r>
  </si>
  <si>
    <t>2018-2017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</si>
</sst>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#,##0\ &quot;Kč&quot;;\-#,##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@*."/>
    <numFmt numFmtId="169" formatCode="_ @*."/>
    <numFmt numFmtId="170" formatCode="__@*."/>
    <numFmt numFmtId="171" formatCode="_(* #,##0.00_);_(* \(#,##0.00\);_(* &quot;-&quot;??_);_(@_)"/>
    <numFmt numFmtId="172" formatCode="_(* #,##0_);_(* \(#,##0\);_(* &quot;-&quot;_);_(@_)"/>
    <numFmt numFmtId="173" formatCode="_(&quot;$&quot;* #,##0_);_(&quot;$&quot;* \(#,##0\);_(&quot;$&quot;* &quot;-&quot;_);_(@_)"/>
    <numFmt numFmtId="174" formatCode="m\o\n\th\ d\,\ \y\y\y\y"/>
  </numFmts>
  <fonts count="71">
    <font>
      <sz val="8"/>
      <name val="Times New Roman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Times New Roman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Times New Roman CE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7"/>
      <name val="Times New Roman CE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name val="MS Sans Serif"/>
      <family val="2"/>
    </font>
    <font>
      <b/>
      <sz val="8"/>
      <name val="Arial"/>
      <family val="2"/>
    </font>
    <font>
      <b/>
      <sz val="9"/>
      <name val="Times New Roman CE"/>
      <family val="2"/>
    </font>
    <font>
      <b/>
      <sz val="11"/>
      <name val="Arial CE"/>
      <family val="2"/>
    </font>
    <font>
      <sz val="9"/>
      <color indexed="60"/>
      <name val="Arial CE"/>
      <family val="2"/>
    </font>
    <font>
      <sz val="7"/>
      <color indexed="60"/>
      <name val="Times New Roman CE"/>
      <family val="2"/>
    </font>
    <font>
      <sz val="10"/>
      <name val="Times New Roman CE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name val="Arial CE"/>
      <family val="2"/>
    </font>
    <font>
      <b/>
      <i/>
      <sz val="8"/>
      <name val="Arial CE"/>
      <family val="2"/>
    </font>
    <font>
      <b/>
      <sz val="7"/>
      <name val="Times New Roman CE"/>
      <family val="2"/>
    </font>
    <font>
      <sz val="9"/>
      <color indexed="10"/>
      <name val="Arial CE"/>
      <family val="2"/>
    </font>
    <font>
      <sz val="9"/>
      <color rgb="FFFF0000"/>
      <name val="Arial CE"/>
      <family val="2"/>
    </font>
    <font>
      <b/>
      <sz val="9"/>
      <color rgb="FFFF0000"/>
      <name val="Arial CE"/>
      <family val="2"/>
    </font>
    <font>
      <sz val="8"/>
      <color rgb="FFFF0000"/>
      <name val="Arial CE"/>
      <family val="2"/>
    </font>
    <font>
      <b/>
      <sz val="8"/>
      <color rgb="FFFF0000"/>
      <name val="Arial CE"/>
      <family val="2"/>
    </font>
    <font>
      <sz val="10"/>
      <color rgb="FFFF0000"/>
      <name val="Arial CE"/>
      <family val="2"/>
    </font>
    <font>
      <sz val="8"/>
      <color rgb="FFFF0000"/>
      <name val="Arial"/>
      <family val="2"/>
    </font>
    <font>
      <b/>
      <sz val="8"/>
      <color rgb="FFFF0000"/>
      <name val="Times New Roman CE"/>
      <family val="2"/>
    </font>
    <font>
      <b/>
      <sz val="9"/>
      <color rgb="FFFF0000"/>
      <name val="Times New Roman CE"/>
      <family val="2"/>
    </font>
    <font>
      <sz val="9"/>
      <color rgb="FFFF0000"/>
      <name val="Times New Roman CE"/>
      <family val="2"/>
    </font>
    <font>
      <sz val="11"/>
      <name val="Arial"/>
      <family val="2"/>
    </font>
    <font>
      <b/>
      <vertAlign val="superscript"/>
      <sz val="8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7"/>
      <name val="Arial CE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color theme="1"/>
      <name val="Calibri"/>
      <family val="2"/>
      <scheme val="minor"/>
    </font>
    <font>
      <u val="single"/>
      <sz val="8"/>
      <color rgb="FF417D95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2"/>
    </font>
    <font>
      <sz val="1"/>
      <color indexed="8"/>
      <name val="Courier"/>
      <family val="1"/>
    </font>
    <font>
      <u val="single"/>
      <sz val="10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3">
    <border>
      <left/>
      <right/>
      <top/>
      <bottom/>
      <diagonal/>
    </border>
    <border>
      <left style="thin">
        <color indexed="54"/>
      </left>
      <right/>
      <top style="thin">
        <color indexed="54"/>
      </top>
      <bottom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ck"/>
      <top style="thick"/>
      <bottom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thick"/>
      <right/>
      <top style="thin"/>
      <bottom style="thin"/>
    </border>
    <border>
      <left style="thick"/>
      <right/>
      <top style="thick"/>
      <bottom style="thick"/>
    </border>
    <border>
      <left style="thick"/>
      <right style="thick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ck"/>
      <right/>
      <top/>
      <bottom style="thin"/>
    </border>
    <border>
      <left style="thin"/>
      <right style="thick"/>
      <top/>
      <bottom/>
    </border>
    <border>
      <left/>
      <right style="thin"/>
      <top/>
      <bottom/>
    </border>
    <border>
      <left/>
      <right style="thick"/>
      <top/>
      <bottom/>
    </border>
    <border>
      <left style="thick"/>
      <right/>
      <top style="thick"/>
      <bottom style="thin"/>
    </border>
    <border>
      <left style="thick"/>
      <right/>
      <top/>
      <bottom style="thick"/>
    </border>
    <border>
      <left style="medium"/>
      <right style="medium"/>
      <top style="thick"/>
      <bottom/>
    </border>
    <border>
      <left/>
      <right/>
      <top style="thick"/>
      <bottom/>
    </border>
    <border>
      <left/>
      <right style="thick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 style="medium"/>
      <bottom style="medium"/>
    </border>
    <border>
      <left style="thick"/>
      <right/>
      <top style="thick"/>
      <bottom/>
    </border>
    <border>
      <left style="thick"/>
      <right style="thick"/>
      <top style="thick"/>
      <bottom style="thick"/>
    </border>
    <border>
      <left style="medium"/>
      <right style="thick"/>
      <top style="thin"/>
      <bottom style="thin"/>
    </border>
    <border>
      <left style="medium"/>
      <right/>
      <top style="thick"/>
      <bottom style="thick"/>
    </border>
    <border>
      <left style="medium"/>
      <right/>
      <top style="thick"/>
      <bottom style="medium"/>
    </border>
    <border>
      <left style="thin"/>
      <right/>
      <top/>
      <bottom/>
    </border>
    <border>
      <left/>
      <right style="thick"/>
      <top style="thick"/>
      <bottom style="thick"/>
    </border>
    <border>
      <left style="thick"/>
      <right/>
      <top style="thin"/>
      <bottom/>
    </border>
    <border>
      <left style="thick"/>
      <right style="thick"/>
      <top style="thick"/>
      <bottom style="thin"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ck"/>
      <bottom style="thick"/>
    </border>
    <border>
      <left/>
      <right style="thick"/>
      <top style="thick"/>
      <bottom style="thin"/>
    </border>
    <border>
      <left/>
      <right style="thick"/>
      <top/>
      <bottom style="thin"/>
    </border>
    <border>
      <left/>
      <right style="thick"/>
      <top style="thick"/>
      <bottom/>
    </border>
    <border>
      <left/>
      <right style="thick"/>
      <top/>
      <bottom style="thick"/>
    </border>
    <border>
      <left style="thick"/>
      <right style="thick"/>
      <top style="thin"/>
      <bottom/>
    </border>
    <border>
      <left style="thin"/>
      <right style="thick"/>
      <top style="thick"/>
      <bottom style="thick"/>
    </border>
    <border>
      <left style="medium"/>
      <right style="thick"/>
      <top style="medium"/>
      <bottom style="thin"/>
    </border>
    <border>
      <left/>
      <right style="thick"/>
      <top style="medium"/>
      <bottom style="thin"/>
    </border>
    <border>
      <left style="thick"/>
      <right style="thick"/>
      <top style="thick"/>
      <bottom style="medium"/>
    </border>
    <border>
      <left/>
      <right style="thin"/>
      <top style="thin"/>
      <bottom style="thin"/>
    </border>
    <border>
      <left style="thick"/>
      <right/>
      <top style="medium"/>
      <bottom/>
    </border>
    <border>
      <left style="medium"/>
      <right style="medium"/>
      <top/>
      <bottom style="thin"/>
    </border>
    <border>
      <left style="thick"/>
      <right style="thin"/>
      <top/>
      <bottom style="thin"/>
    </border>
    <border>
      <left/>
      <right/>
      <top style="thick"/>
      <bottom style="thick"/>
    </border>
    <border>
      <left style="thick"/>
      <right style="thick"/>
      <top/>
      <bottom style="thick"/>
    </border>
    <border>
      <left style="thick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thick"/>
      <right/>
      <top/>
      <bottom/>
    </border>
    <border>
      <left style="thick"/>
      <right/>
      <top style="medium"/>
      <bottom style="thick"/>
    </border>
    <border>
      <left style="medium"/>
      <right/>
      <top style="medium"/>
      <bottom/>
    </border>
    <border>
      <left style="thin"/>
      <right style="thin"/>
      <top style="thick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ck"/>
      <top/>
      <bottom/>
    </border>
    <border>
      <left style="medium"/>
      <right style="medium"/>
      <top/>
      <bottom style="thick"/>
    </border>
    <border>
      <left style="thick"/>
      <right style="medium"/>
      <top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ck"/>
      <top style="thin"/>
      <bottom/>
    </border>
    <border>
      <left style="medium"/>
      <right style="thick"/>
      <top style="thick"/>
      <bottom/>
    </border>
    <border>
      <left style="medium"/>
      <right/>
      <top style="thick"/>
      <bottom/>
    </border>
    <border>
      <left/>
      <right/>
      <top/>
      <bottom style="thick"/>
    </border>
    <border>
      <left style="medium"/>
      <right style="thick"/>
      <top/>
      <bottom style="thick"/>
    </border>
    <border>
      <left style="medium"/>
      <right/>
      <top/>
      <bottom style="thick"/>
    </border>
    <border>
      <left style="medium"/>
      <right style="thick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ck"/>
    </border>
    <border>
      <left style="thick"/>
      <right style="medium"/>
      <top style="medium"/>
      <bottom style="thin"/>
    </border>
    <border>
      <left style="thick"/>
      <right style="medium"/>
      <top style="thick"/>
      <bottom style="medium"/>
    </border>
    <border>
      <left/>
      <right/>
      <top style="thick"/>
      <bottom style="medium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medium"/>
      <right style="thick"/>
      <top style="thick"/>
      <bottom style="medium"/>
    </border>
    <border>
      <left/>
      <right style="medium"/>
      <top style="thick"/>
      <bottom style="medium"/>
    </border>
    <border>
      <left/>
      <right/>
      <top style="medium"/>
      <bottom style="thin"/>
    </border>
    <border>
      <left style="medium"/>
      <right style="medium"/>
      <top/>
      <bottom style="medium"/>
    </border>
    <border>
      <left/>
      <right style="medium"/>
      <top style="thick"/>
      <bottom style="thick"/>
    </border>
    <border>
      <left style="thin"/>
      <right style="medium"/>
      <top/>
      <bottom/>
    </border>
    <border>
      <left/>
      <right style="thin"/>
      <top/>
      <bottom style="thin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ck"/>
      <right/>
      <top style="medium"/>
      <bottom style="thin"/>
    </border>
    <border>
      <left/>
      <right style="medium"/>
      <top/>
      <bottom style="thin"/>
    </border>
    <border>
      <left style="thick"/>
      <right style="thick"/>
      <top style="medium"/>
      <bottom style="thin"/>
    </border>
    <border>
      <left/>
      <right style="medium"/>
      <top style="thick"/>
      <bottom/>
    </border>
    <border>
      <left style="medium"/>
      <right style="thick"/>
      <top style="medium"/>
      <bottom/>
    </border>
    <border>
      <left style="thick"/>
      <right style="medium"/>
      <top style="medium"/>
      <bottom style="medium"/>
    </border>
    <border>
      <left style="thick"/>
      <right/>
      <top style="thick"/>
      <bottom style="medium"/>
    </border>
    <border>
      <left/>
      <right style="thick"/>
      <top style="thick"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ck"/>
      <top style="thin"/>
      <bottom/>
    </border>
    <border>
      <left/>
      <right style="thin"/>
      <top style="thick"/>
      <bottom/>
    </border>
    <border>
      <left/>
      <right style="thin"/>
      <top style="medium"/>
      <bottom style="thin"/>
    </border>
    <border>
      <left style="thin"/>
      <right/>
      <top style="thick"/>
      <bottom/>
    </border>
    <border>
      <left style="thin"/>
      <right/>
      <top style="medium"/>
      <bottom style="thin"/>
    </border>
    <border>
      <left style="medium"/>
      <right/>
      <top style="thick"/>
      <bottom style="thin"/>
    </border>
    <border>
      <left style="thick"/>
      <right style="medium"/>
      <top style="thick"/>
      <bottom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n"/>
      <bottom style="medium"/>
    </border>
    <border>
      <left style="thick"/>
      <right style="thick"/>
      <top style="medium"/>
      <bottom style="thick"/>
    </border>
    <border>
      <left style="medium"/>
      <right style="thick"/>
      <top style="medium"/>
      <bottom style="thick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thin">
        <color indexed="18"/>
      </bottom>
    </border>
    <border>
      <left style="thick"/>
      <right style="thick"/>
      <top style="thin"/>
      <bottom style="thick"/>
    </border>
    <border>
      <left/>
      <right style="medium"/>
      <top style="thin"/>
      <bottom style="thick"/>
    </border>
    <border>
      <left style="medium"/>
      <right/>
      <top style="thin"/>
      <bottom style="thick"/>
    </border>
    <border>
      <left style="medium"/>
      <right style="medium"/>
      <top style="thin"/>
      <bottom style="thick"/>
    </border>
    <border>
      <left/>
      <right style="thick"/>
      <top style="thin"/>
      <bottom style="thick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 style="medium"/>
      <right style="thick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thick"/>
      <top style="medium"/>
      <bottom style="thick"/>
    </border>
    <border>
      <left/>
      <right/>
      <top style="medium"/>
      <bottom style="thick"/>
    </border>
    <border>
      <left/>
      <right style="medium"/>
      <top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medium"/>
      <right style="medium"/>
      <top style="thick"/>
      <bottom style="thin"/>
    </border>
    <border>
      <left style="thin"/>
      <right style="thin"/>
      <top style="thick"/>
      <bottom/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</borders>
  <cellStyleXfs count="133">
    <xf numFmtId="0" fontId="4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0">
      <alignment/>
      <protection locked="0"/>
    </xf>
    <xf numFmtId="0" fontId="46" fillId="0" borderId="0">
      <alignment/>
      <protection locked="0"/>
    </xf>
    <xf numFmtId="173" fontId="1" fillId="0" borderId="0" applyFont="0" applyFill="0" applyBorder="0" applyAlignment="0" applyProtection="0"/>
    <xf numFmtId="0" fontId="46" fillId="0" borderId="0">
      <alignment/>
      <protection locked="0"/>
    </xf>
    <xf numFmtId="172" fontId="1" fillId="0" borderId="0" applyFont="0" applyFill="0" applyBorder="0" applyAlignment="0" applyProtection="0"/>
    <xf numFmtId="0" fontId="1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4" fillId="2" borderId="1" applyBorder="0">
      <alignment/>
      <protection/>
    </xf>
    <xf numFmtId="0" fontId="20" fillId="3" borderId="2" applyNumberFormat="0" applyProtection="0">
      <alignment horizontal="left" vertical="center" indent="1"/>
    </xf>
    <xf numFmtId="0" fontId="20" fillId="3" borderId="2" applyNumberFormat="0" applyProtection="0">
      <alignment horizontal="left" vertical="center" indent="1"/>
    </xf>
    <xf numFmtId="0" fontId="20" fillId="0" borderId="2" applyNumberFormat="0" applyProtection="0">
      <alignment horizontal="right" vertical="center"/>
    </xf>
    <xf numFmtId="0" fontId="11" fillId="0" borderId="0">
      <alignment/>
      <protection/>
    </xf>
    <xf numFmtId="168" fontId="41" fillId="0" borderId="0" applyProtection="0">
      <alignment wrapText="1"/>
    </xf>
    <xf numFmtId="169" fontId="41" fillId="0" borderId="0">
      <alignment/>
      <protection/>
    </xf>
    <xf numFmtId="170" fontId="42" fillId="0" borderId="0" applyProtection="0">
      <alignment/>
    </xf>
    <xf numFmtId="171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9" fontId="11" fillId="0" borderId="0" applyFont="0" applyFill="0" applyBorder="0" applyAlignment="0" applyProtection="0"/>
    <xf numFmtId="0" fontId="43" fillId="0" borderId="0">
      <alignment/>
      <protection/>
    </xf>
    <xf numFmtId="0" fontId="47" fillId="0" borderId="0" applyNumberFormat="0" applyFill="0" applyBorder="0">
      <alignment/>
      <protection locked="0"/>
    </xf>
    <xf numFmtId="0" fontId="44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>
      <alignment/>
      <protection/>
    </xf>
    <xf numFmtId="0" fontId="48" fillId="0" borderId="0">
      <alignment/>
      <protection locked="0"/>
    </xf>
    <xf numFmtId="0" fontId="48" fillId="0" borderId="0">
      <alignment/>
      <protection locked="0"/>
    </xf>
    <xf numFmtId="174" fontId="48" fillId="0" borderId="0">
      <alignment/>
      <protection locked="0"/>
    </xf>
    <xf numFmtId="0" fontId="48" fillId="0" borderId="0">
      <alignment/>
      <protection locked="0"/>
    </xf>
    <xf numFmtId="0" fontId="46" fillId="0" borderId="0">
      <alignment/>
      <protection locked="0"/>
    </xf>
    <xf numFmtId="0" fontId="46" fillId="0" borderId="0">
      <alignment/>
      <protection locked="0"/>
    </xf>
    <xf numFmtId="0" fontId="48" fillId="0" borderId="0">
      <alignment/>
      <protection locked="0"/>
    </xf>
    <xf numFmtId="0" fontId="48" fillId="0" borderId="3">
      <alignment/>
      <protection locked="0"/>
    </xf>
    <xf numFmtId="0" fontId="45" fillId="0" borderId="0">
      <alignment/>
      <protection/>
    </xf>
    <xf numFmtId="0" fontId="48" fillId="0" borderId="0">
      <alignment/>
      <protection locked="0"/>
    </xf>
    <xf numFmtId="0" fontId="46" fillId="0" borderId="0">
      <alignment/>
      <protection locked="0"/>
    </xf>
    <xf numFmtId="0" fontId="48" fillId="0" borderId="0">
      <alignment/>
      <protection locked="0"/>
    </xf>
    <xf numFmtId="0" fontId="46" fillId="0" borderId="0">
      <alignment/>
      <protection locked="0"/>
    </xf>
    <xf numFmtId="0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48" fillId="0" borderId="0">
      <alignment/>
      <protection locked="0"/>
    </xf>
    <xf numFmtId="0" fontId="48" fillId="0" borderId="0">
      <alignment/>
      <protection locked="0"/>
    </xf>
    <xf numFmtId="5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0" borderId="0">
      <alignment vertical="center"/>
      <protection/>
    </xf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43" fillId="0" borderId="0">
      <alignment/>
      <protection/>
    </xf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3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4" applyNumberFormat="0" applyFill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54" fillId="5" borderId="0" applyNumberFormat="0" applyBorder="0" applyAlignment="0" applyProtection="0"/>
    <xf numFmtId="0" fontId="55" fillId="17" borderId="5" applyNumberFormat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11" fillId="0" borderId="0">
      <alignment/>
      <protection/>
    </xf>
    <xf numFmtId="0" fontId="4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0" fillId="19" borderId="9" applyNumberFormat="0" applyFont="0" applyAlignment="0" applyProtection="0"/>
    <xf numFmtId="0" fontId="61" fillId="0" borderId="10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11" applyNumberFormat="0" applyAlignment="0" applyProtection="0"/>
    <xf numFmtId="0" fontId="65" fillId="20" borderId="11" applyNumberFormat="0" applyAlignment="0" applyProtection="0"/>
    <xf numFmtId="0" fontId="66" fillId="20" borderId="12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5" borderId="0" applyNumberFormat="0" applyBorder="0" applyAlignment="0" applyProtection="0"/>
    <xf numFmtId="0" fontId="51" fillId="3" borderId="0" applyNumberFormat="0" applyBorder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165" fontId="2" fillId="0" borderId="0" applyFont="0" applyFill="0" applyBorder="0" applyAlignment="0" applyProtection="0"/>
    <xf numFmtId="0" fontId="43" fillId="0" borderId="0">
      <alignment/>
      <protection/>
    </xf>
    <xf numFmtId="0" fontId="11" fillId="0" borderId="0">
      <alignment/>
      <protection/>
    </xf>
    <xf numFmtId="9" fontId="2" fillId="0" borderId="0" applyFont="0" applyFill="0" applyBorder="0" applyAlignment="0" applyProtection="0"/>
    <xf numFmtId="0" fontId="48" fillId="0" borderId="3">
      <alignment/>
      <protection locked="0"/>
    </xf>
    <xf numFmtId="0" fontId="2" fillId="0" borderId="0">
      <alignment/>
      <protection/>
    </xf>
    <xf numFmtId="0" fontId="11" fillId="0" borderId="0">
      <alignment/>
      <protection/>
    </xf>
    <xf numFmtId="0" fontId="68" fillId="0" borderId="0" applyNumberFormat="0" applyFill="0" applyBorder="0">
      <alignment/>
      <protection locked="0"/>
    </xf>
    <xf numFmtId="0" fontId="0" fillId="0" borderId="0">
      <alignment/>
      <protection/>
    </xf>
    <xf numFmtId="0" fontId="48" fillId="0" borderId="3">
      <alignment/>
      <protection locked="0"/>
    </xf>
    <xf numFmtId="0" fontId="1" fillId="0" borderId="0">
      <alignment/>
      <protection/>
    </xf>
    <xf numFmtId="0" fontId="2" fillId="0" borderId="0">
      <alignment/>
      <protection/>
    </xf>
  </cellStyleXfs>
  <cellXfs count="1068">
    <xf numFmtId="0" fontId="0" fillId="0" borderId="0" xfId="0"/>
    <xf numFmtId="0" fontId="4" fillId="0" borderId="13" xfId="0" applyFont="1" applyFill="1" applyBorder="1"/>
    <xf numFmtId="0" fontId="6" fillId="0" borderId="0" xfId="0" applyFont="1" applyBorder="1"/>
    <xf numFmtId="0" fontId="5" fillId="0" borderId="0" xfId="0" applyFont="1" applyFill="1" applyBorder="1" applyAlignment="1">
      <alignment horizontal="center"/>
    </xf>
    <xf numFmtId="3" fontId="4" fillId="0" borderId="14" xfId="0" applyNumberFormat="1" applyFont="1" applyFill="1" applyBorder="1"/>
    <xf numFmtId="3" fontId="4" fillId="0" borderId="15" xfId="0" applyNumberFormat="1" applyFont="1" applyFill="1" applyBorder="1"/>
    <xf numFmtId="3" fontId="4" fillId="0" borderId="16" xfId="0" applyNumberFormat="1" applyFont="1" applyFill="1" applyBorder="1"/>
    <xf numFmtId="3" fontId="4" fillId="0" borderId="17" xfId="0" applyNumberFormat="1" applyFont="1" applyFill="1" applyBorder="1"/>
    <xf numFmtId="3" fontId="4" fillId="0" borderId="18" xfId="0" applyNumberFormat="1" applyFont="1" applyFill="1" applyBorder="1"/>
    <xf numFmtId="0" fontId="4" fillId="0" borderId="0" xfId="0" applyFont="1"/>
    <xf numFmtId="0" fontId="5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3" fontId="4" fillId="0" borderId="20" xfId="0" applyNumberFormat="1" applyFont="1" applyFill="1" applyBorder="1"/>
    <xf numFmtId="0" fontId="5" fillId="0" borderId="21" xfId="0" applyFont="1" applyFill="1" applyBorder="1"/>
    <xf numFmtId="0" fontId="4" fillId="0" borderId="22" xfId="0" applyFont="1" applyFill="1" applyBorder="1"/>
    <xf numFmtId="0" fontId="5" fillId="0" borderId="23" xfId="0" applyFont="1" applyFill="1" applyBorder="1" applyAlignment="1">
      <alignment horizontal="center"/>
    </xf>
    <xf numFmtId="0" fontId="10" fillId="0" borderId="0" xfId="0" applyFont="1"/>
    <xf numFmtId="0" fontId="10" fillId="0" borderId="24" xfId="0" applyFont="1" applyBorder="1"/>
    <xf numFmtId="166" fontId="4" fillId="0" borderId="17" xfId="0" applyNumberFormat="1" applyFont="1" applyFill="1" applyBorder="1"/>
    <xf numFmtId="0" fontId="11" fillId="0" borderId="0" xfId="0" applyFont="1"/>
    <xf numFmtId="3" fontId="4" fillId="0" borderId="25" xfId="0" applyNumberFormat="1" applyFont="1" applyFill="1" applyBorder="1"/>
    <xf numFmtId="3" fontId="4" fillId="0" borderId="26" xfId="0" applyNumberFormat="1" applyFont="1" applyFill="1" applyBorder="1"/>
    <xf numFmtId="0" fontId="4" fillId="0" borderId="0" xfId="0" applyFont="1" applyFill="1" applyAlignment="1">
      <alignment/>
    </xf>
    <xf numFmtId="0" fontId="4" fillId="0" borderId="0" xfId="0" applyFont="1" applyFill="1"/>
    <xf numFmtId="0" fontId="4" fillId="0" borderId="0" xfId="0" applyFont="1" applyFill="1" applyBorder="1"/>
    <xf numFmtId="3" fontId="4" fillId="0" borderId="0" xfId="0" applyNumberFormat="1" applyFont="1" applyFill="1"/>
    <xf numFmtId="0" fontId="5" fillId="0" borderId="19" xfId="0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0" fontId="5" fillId="0" borderId="27" xfId="0" applyFont="1" applyFill="1" applyBorder="1"/>
    <xf numFmtId="0" fontId="5" fillId="0" borderId="28" xfId="0" applyFont="1" applyFill="1" applyBorder="1"/>
    <xf numFmtId="3" fontId="5" fillId="0" borderId="28" xfId="0" applyNumberFormat="1" applyFont="1" applyFill="1" applyBorder="1"/>
    <xf numFmtId="0" fontId="4" fillId="0" borderId="26" xfId="0" applyFont="1" applyFill="1" applyBorder="1" applyAlignment="1">
      <alignment horizontal="center"/>
    </xf>
    <xf numFmtId="0" fontId="5" fillId="0" borderId="29" xfId="0" applyFont="1" applyFill="1" applyBorder="1"/>
    <xf numFmtId="0" fontId="6" fillId="0" borderId="0" xfId="0" applyFont="1" applyFill="1" applyBorder="1"/>
    <xf numFmtId="0" fontId="10" fillId="0" borderId="0" xfId="0" applyFont="1" applyBorder="1"/>
    <xf numFmtId="0" fontId="12" fillId="0" borderId="0" xfId="0" applyFont="1" applyFill="1"/>
    <xf numFmtId="3" fontId="4" fillId="0" borderId="30" xfId="0" applyNumberFormat="1" applyFont="1" applyFill="1" applyBorder="1"/>
    <xf numFmtId="0" fontId="10" fillId="0" borderId="0" xfId="0" applyFont="1" applyFill="1"/>
    <xf numFmtId="0" fontId="4" fillId="0" borderId="31" xfId="0" applyFont="1" applyFill="1" applyBorder="1"/>
    <xf numFmtId="166" fontId="4" fillId="0" borderId="32" xfId="0" applyNumberFormat="1" applyFont="1" applyFill="1" applyBorder="1"/>
    <xf numFmtId="3" fontId="4" fillId="0" borderId="33" xfId="0" applyNumberFormat="1" applyFont="1" applyFill="1" applyBorder="1"/>
    <xf numFmtId="167" fontId="4" fillId="0" borderId="34" xfId="0" applyNumberFormat="1" applyFont="1" applyFill="1" applyBorder="1"/>
    <xf numFmtId="0" fontId="9" fillId="0" borderId="0" xfId="0" applyFont="1" applyFill="1"/>
    <xf numFmtId="0" fontId="14" fillId="0" borderId="0" xfId="0" applyFont="1"/>
    <xf numFmtId="166" fontId="5" fillId="0" borderId="35" xfId="0" applyNumberFormat="1" applyFont="1" applyFill="1" applyBorder="1"/>
    <xf numFmtId="3" fontId="5" fillId="0" borderId="35" xfId="0" applyNumberFormat="1" applyFont="1" applyFill="1" applyBorder="1"/>
    <xf numFmtId="0" fontId="15" fillId="0" borderId="0" xfId="0" applyFont="1" applyBorder="1"/>
    <xf numFmtId="0" fontId="4" fillId="0" borderId="18" xfId="0" applyFont="1" applyFill="1" applyBorder="1"/>
    <xf numFmtId="3" fontId="4" fillId="0" borderId="36" xfId="0" applyNumberFormat="1" applyFont="1" applyFill="1" applyBorder="1"/>
    <xf numFmtId="3" fontId="4" fillId="0" borderId="37" xfId="0" applyNumberFormat="1" applyFont="1" applyFill="1" applyBorder="1"/>
    <xf numFmtId="3" fontId="5" fillId="0" borderId="38" xfId="0" applyNumberFormat="1" applyFont="1" applyFill="1" applyBorder="1"/>
    <xf numFmtId="166" fontId="5" fillId="0" borderId="39" xfId="0" applyNumberFormat="1" applyFont="1" applyFill="1" applyBorder="1"/>
    <xf numFmtId="3" fontId="5" fillId="0" borderId="40" xfId="0" applyNumberFormat="1" applyFont="1" applyFill="1" applyBorder="1"/>
    <xf numFmtId="3" fontId="5" fillId="0" borderId="41" xfId="0" applyNumberFormat="1" applyFont="1" applyFill="1" applyBorder="1"/>
    <xf numFmtId="166" fontId="5" fillId="0" borderId="23" xfId="0" applyNumberFormat="1" applyFont="1" applyFill="1" applyBorder="1"/>
    <xf numFmtId="0" fontId="5" fillId="0" borderId="42" xfId="0" applyFont="1" applyFill="1" applyBorder="1"/>
    <xf numFmtId="0" fontId="4" fillId="0" borderId="43" xfId="0" applyFont="1" applyFill="1" applyBorder="1" applyAlignment="1">
      <alignment horizontal="center"/>
    </xf>
    <xf numFmtId="0" fontId="5" fillId="0" borderId="44" xfId="0" applyFont="1" applyFill="1" applyBorder="1"/>
    <xf numFmtId="0" fontId="5" fillId="0" borderId="45" xfId="0" applyFont="1" applyFill="1" applyBorder="1"/>
    <xf numFmtId="166" fontId="4" fillId="20" borderId="14" xfId="0" applyNumberFormat="1" applyFont="1" applyFill="1" applyBorder="1"/>
    <xf numFmtId="0" fontId="5" fillId="0" borderId="46" xfId="0" applyFont="1" applyFill="1" applyBorder="1"/>
    <xf numFmtId="0" fontId="5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5" fillId="0" borderId="22" xfId="0" applyFont="1" applyFill="1" applyBorder="1"/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left"/>
    </xf>
    <xf numFmtId="166" fontId="4" fillId="20" borderId="17" xfId="0" applyNumberFormat="1" applyFont="1" applyFill="1" applyBorder="1"/>
    <xf numFmtId="0" fontId="9" fillId="0" borderId="41" xfId="0" applyFont="1" applyFill="1" applyBorder="1" applyAlignment="1">
      <alignment horizontal="left"/>
    </xf>
    <xf numFmtId="0" fontId="9" fillId="0" borderId="31" xfId="0" applyFont="1" applyFill="1" applyBorder="1" applyAlignment="1">
      <alignment horizontal="left"/>
    </xf>
    <xf numFmtId="0" fontId="4" fillId="0" borderId="42" xfId="0" applyFont="1" applyFill="1" applyBorder="1"/>
    <xf numFmtId="3" fontId="4" fillId="0" borderId="25" xfId="0" applyNumberFormat="1" applyFont="1" applyFill="1" applyBorder="1"/>
    <xf numFmtId="3" fontId="4" fillId="0" borderId="14" xfId="0" applyNumberFormat="1" applyFont="1" applyFill="1" applyBorder="1"/>
    <xf numFmtId="0" fontId="4" fillId="0" borderId="0" xfId="0" applyFont="1" applyFill="1" applyBorder="1"/>
    <xf numFmtId="3" fontId="4" fillId="0" borderId="36" xfId="0" applyNumberFormat="1" applyFont="1" applyFill="1" applyBorder="1"/>
    <xf numFmtId="166" fontId="4" fillId="20" borderId="34" xfId="0" applyNumberFormat="1" applyFont="1" applyFill="1" applyBorder="1"/>
    <xf numFmtId="0" fontId="4" fillId="0" borderId="53" xfId="0" applyFont="1" applyFill="1" applyBorder="1"/>
    <xf numFmtId="0" fontId="4" fillId="0" borderId="54" xfId="0" applyFont="1" applyFill="1" applyBorder="1"/>
    <xf numFmtId="0" fontId="4" fillId="0" borderId="34" xfId="0" applyFont="1" applyFill="1" applyBorder="1"/>
    <xf numFmtId="3" fontId="4" fillId="0" borderId="34" xfId="0" applyNumberFormat="1" applyFont="1" applyFill="1" applyBorder="1"/>
    <xf numFmtId="0" fontId="8" fillId="0" borderId="55" xfId="0" applyFont="1" applyFill="1" applyBorder="1"/>
    <xf numFmtId="0" fontId="8" fillId="0" borderId="56" xfId="0" applyFont="1" applyFill="1" applyBorder="1"/>
    <xf numFmtId="0" fontId="4" fillId="0" borderId="50" xfId="0" applyFont="1" applyFill="1" applyBorder="1"/>
    <xf numFmtId="0" fontId="4" fillId="0" borderId="51" xfId="0" applyFont="1" applyFill="1" applyBorder="1"/>
    <xf numFmtId="0" fontId="4" fillId="0" borderId="57" xfId="0" applyFont="1" applyFill="1" applyBorder="1"/>
    <xf numFmtId="0" fontId="5" fillId="0" borderId="58" xfId="0" applyFont="1" applyFill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3" fontId="18" fillId="0" borderId="0" xfId="0" applyNumberFormat="1" applyFont="1"/>
    <xf numFmtId="0" fontId="18" fillId="0" borderId="0" xfId="0" applyFont="1" applyFill="1"/>
    <xf numFmtId="0" fontId="9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3" fontId="4" fillId="0" borderId="0" xfId="0" applyNumberFormat="1" applyFont="1" applyFill="1" applyBorder="1"/>
    <xf numFmtId="0" fontId="8" fillId="0" borderId="0" xfId="0" applyFont="1" applyFill="1" applyBorder="1" applyAlignment="1">
      <alignment/>
    </xf>
    <xf numFmtId="3" fontId="9" fillId="0" borderId="0" xfId="0" applyNumberFormat="1" applyFont="1" applyFill="1" applyBorder="1"/>
    <xf numFmtId="0" fontId="4" fillId="0" borderId="0" xfId="0" applyFont="1" applyFill="1" applyBorder="1" applyAlignment="1">
      <alignment/>
    </xf>
    <xf numFmtId="3" fontId="5" fillId="0" borderId="0" xfId="0" applyNumberFormat="1" applyFont="1" applyFill="1" applyBorder="1"/>
    <xf numFmtId="0" fontId="4" fillId="0" borderId="59" xfId="0" applyFont="1" applyFill="1" applyBorder="1" applyAlignment="1">
      <alignment horizontal="center"/>
    </xf>
    <xf numFmtId="0" fontId="4" fillId="0" borderId="60" xfId="0" applyFont="1" applyFill="1" applyBorder="1"/>
    <xf numFmtId="0" fontId="5" fillId="0" borderId="61" xfId="0" applyFont="1" applyFill="1" applyBorder="1"/>
    <xf numFmtId="0" fontId="3" fillId="0" borderId="0" xfId="0" applyFont="1"/>
    <xf numFmtId="0" fontId="10" fillId="0" borderId="62" xfId="0" applyFont="1" applyBorder="1"/>
    <xf numFmtId="0" fontId="19" fillId="0" borderId="0" xfId="0" applyFont="1"/>
    <xf numFmtId="0" fontId="20" fillId="0" borderId="0" xfId="0" applyFont="1" applyBorder="1"/>
    <xf numFmtId="0" fontId="14" fillId="0" borderId="0" xfId="0" applyFont="1" applyFill="1" applyBorder="1"/>
    <xf numFmtId="0" fontId="14" fillId="0" borderId="0" xfId="0" applyFont="1" applyBorder="1"/>
    <xf numFmtId="0" fontId="5" fillId="0" borderId="63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4" fillId="0" borderId="49" xfId="0" applyFont="1" applyBorder="1"/>
    <xf numFmtId="3" fontId="4" fillId="0" borderId="64" xfId="0" applyNumberFormat="1" applyFont="1" applyFill="1" applyBorder="1"/>
    <xf numFmtId="3" fontId="4" fillId="0" borderId="65" xfId="21" applyNumberFormat="1" applyFont="1" applyBorder="1" applyAlignment="1">
      <alignment horizontal="right"/>
      <protection/>
    </xf>
    <xf numFmtId="0" fontId="4" fillId="0" borderId="50" xfId="0" applyFont="1" applyBorder="1"/>
    <xf numFmtId="0" fontId="4" fillId="0" borderId="51" xfId="0" applyFont="1" applyBorder="1"/>
    <xf numFmtId="0" fontId="4" fillId="0" borderId="51" xfId="0" applyFont="1" applyBorder="1"/>
    <xf numFmtId="3" fontId="4" fillId="0" borderId="51" xfId="0" applyNumberFormat="1" applyFont="1" applyBorder="1"/>
    <xf numFmtId="0" fontId="5" fillId="0" borderId="42" xfId="0" applyFont="1" applyBorder="1"/>
    <xf numFmtId="3" fontId="5" fillId="0" borderId="42" xfId="0" applyNumberFormat="1" applyFont="1" applyFill="1" applyBorder="1"/>
    <xf numFmtId="0" fontId="5" fillId="0" borderId="42" xfId="0" applyFont="1" applyBorder="1"/>
    <xf numFmtId="0" fontId="6" fillId="0" borderId="66" xfId="0" applyFont="1" applyBorder="1"/>
    <xf numFmtId="0" fontId="7" fillId="0" borderId="66" xfId="0" applyFont="1" applyFill="1" applyBorder="1" applyAlignment="1">
      <alignment wrapText="1"/>
    </xf>
    <xf numFmtId="0" fontId="7" fillId="0" borderId="21" xfId="0" applyFont="1" applyFill="1" applyBorder="1" applyAlignment="1">
      <alignment wrapText="1"/>
    </xf>
    <xf numFmtId="0" fontId="5" fillId="0" borderId="67" xfId="0" applyFont="1" applyFill="1" applyBorder="1" applyAlignment="1">
      <alignment horizontal="center"/>
    </xf>
    <xf numFmtId="3" fontId="4" fillId="0" borderId="68" xfId="0" applyNumberFormat="1" applyFont="1" applyFill="1" applyBorder="1"/>
    <xf numFmtId="0" fontId="21" fillId="0" borderId="0" xfId="0" applyFont="1" applyBorder="1"/>
    <xf numFmtId="0" fontId="7" fillId="0" borderId="0" xfId="0" applyFont="1" applyBorder="1"/>
    <xf numFmtId="0" fontId="14" fillId="6" borderId="0" xfId="0" applyFont="1" applyFill="1" applyBorder="1"/>
    <xf numFmtId="0" fontId="4" fillId="0" borderId="69" xfId="0" applyFont="1" applyFill="1" applyBorder="1"/>
    <xf numFmtId="0" fontId="4" fillId="0" borderId="69" xfId="0" applyFont="1" applyFill="1" applyBorder="1" applyAlignment="1">
      <alignment horizontal="center"/>
    </xf>
    <xf numFmtId="0" fontId="4" fillId="0" borderId="37" xfId="0" applyFont="1" applyFill="1" applyBorder="1"/>
    <xf numFmtId="0" fontId="4" fillId="0" borderId="18" xfId="0" applyFont="1" applyFill="1" applyBorder="1" applyAlignment="1">
      <alignment horizontal="center"/>
    </xf>
    <xf numFmtId="0" fontId="4" fillId="0" borderId="70" xfId="0" applyFont="1" applyFill="1" applyBorder="1"/>
    <xf numFmtId="0" fontId="5" fillId="0" borderId="38" xfId="0" applyFont="1" applyFill="1" applyBorder="1"/>
    <xf numFmtId="0" fontId="5" fillId="0" borderId="31" xfId="0" applyFont="1" applyFill="1" applyBorder="1"/>
    <xf numFmtId="0" fontId="5" fillId="0" borderId="70" xfId="0" applyFont="1" applyFill="1" applyBorder="1"/>
    <xf numFmtId="0" fontId="21" fillId="0" borderId="0" xfId="0" applyFont="1" applyFill="1" applyBorder="1"/>
    <xf numFmtId="0" fontId="7" fillId="0" borderId="0" xfId="0" applyFont="1" applyFill="1" applyBorder="1"/>
    <xf numFmtId="0" fontId="4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1" xfId="0" applyFont="1" applyBorder="1"/>
    <xf numFmtId="0" fontId="4" fillId="0" borderId="20" xfId="0" applyFont="1" applyBorder="1" applyAlignment="1">
      <alignment horizontal="center"/>
    </xf>
    <xf numFmtId="16" fontId="14" fillId="6" borderId="0" xfId="0" applyNumberFormat="1" applyFont="1" applyFill="1" applyBorder="1"/>
    <xf numFmtId="0" fontId="4" fillId="0" borderId="37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5" fillId="0" borderId="0" xfId="0" applyFont="1"/>
    <xf numFmtId="0" fontId="9" fillId="0" borderId="0" xfId="0" applyFont="1"/>
    <xf numFmtId="0" fontId="9" fillId="0" borderId="0" xfId="0" applyFont="1" applyFill="1"/>
    <xf numFmtId="0" fontId="12" fillId="0" borderId="0" xfId="0" applyFont="1" applyFill="1"/>
    <xf numFmtId="0" fontId="22" fillId="0" borderId="23" xfId="0" applyFont="1" applyBorder="1" applyAlignment="1">
      <alignment horizontal="center"/>
    </xf>
    <xf numFmtId="3" fontId="22" fillId="0" borderId="71" xfId="0" applyNumberFormat="1" applyFont="1" applyBorder="1" applyAlignment="1">
      <alignment horizontal="center"/>
    </xf>
    <xf numFmtId="3" fontId="22" fillId="0" borderId="23" xfId="0" applyNumberFormat="1" applyFont="1" applyBorder="1" applyAlignment="1">
      <alignment horizontal="center"/>
    </xf>
    <xf numFmtId="0" fontId="22" fillId="0" borderId="72" xfId="0" applyFont="1" applyBorder="1"/>
    <xf numFmtId="0" fontId="22" fillId="0" borderId="40" xfId="0" applyFont="1" applyBorder="1"/>
    <xf numFmtId="0" fontId="22" fillId="0" borderId="63" xfId="0" applyFont="1" applyBorder="1"/>
    <xf numFmtId="0" fontId="22" fillId="0" borderId="73" xfId="0" applyFont="1" applyBorder="1"/>
    <xf numFmtId="0" fontId="5" fillId="0" borderId="74" xfId="0" applyFont="1" applyFill="1" applyBorder="1"/>
    <xf numFmtId="3" fontId="22" fillId="0" borderId="75" xfId="0" applyNumberFormat="1" applyFont="1" applyBorder="1" applyAlignment="1">
      <alignment horizontal="center"/>
    </xf>
    <xf numFmtId="0" fontId="22" fillId="0" borderId="38" xfId="0" applyFont="1" applyBorder="1"/>
    <xf numFmtId="3" fontId="9" fillId="0" borderId="76" xfId="0" applyNumberFormat="1" applyFont="1" applyBorder="1"/>
    <xf numFmtId="3" fontId="9" fillId="0" borderId="77" xfId="0" applyNumberFormat="1" applyFont="1" applyBorder="1"/>
    <xf numFmtId="0" fontId="22" fillId="0" borderId="78" xfId="0" applyFont="1" applyBorder="1"/>
    <xf numFmtId="3" fontId="9" fillId="0" borderId="78" xfId="0" applyNumberFormat="1" applyFont="1" applyBorder="1"/>
    <xf numFmtId="3" fontId="9" fillId="0" borderId="79" xfId="0" applyNumberFormat="1" applyFont="1" applyBorder="1"/>
    <xf numFmtId="3" fontId="9" fillId="0" borderId="80" xfId="0" applyNumberFormat="1" applyFont="1" applyBorder="1"/>
    <xf numFmtId="3" fontId="8" fillId="0" borderId="81" xfId="0" applyNumberFormat="1" applyFont="1" applyBorder="1"/>
    <xf numFmtId="3" fontId="8" fillId="0" borderId="24" xfId="0" applyNumberFormat="1" applyFont="1" applyBorder="1"/>
    <xf numFmtId="3" fontId="8" fillId="0" borderId="82" xfId="0" applyNumberFormat="1" applyFont="1" applyBorder="1"/>
    <xf numFmtId="3" fontId="8" fillId="0" borderId="83" xfId="0" applyNumberFormat="1" applyFont="1" applyBorder="1"/>
    <xf numFmtId="3" fontId="8" fillId="0" borderId="84" xfId="0" applyNumberFormat="1" applyFont="1" applyBorder="1"/>
    <xf numFmtId="3" fontId="8" fillId="0" borderId="85" xfId="0" applyNumberFormat="1" applyFont="1" applyBorder="1"/>
    <xf numFmtId="3" fontId="8" fillId="0" borderId="38" xfId="0" applyNumberFormat="1" applyFont="1" applyFill="1" applyBorder="1"/>
    <xf numFmtId="3" fontId="8" fillId="0" borderId="76" xfId="0" applyNumberFormat="1" applyFont="1" applyBorder="1"/>
    <xf numFmtId="3" fontId="8" fillId="0" borderId="77" xfId="0" applyNumberFormat="1" applyFont="1" applyBorder="1"/>
    <xf numFmtId="0" fontId="22" fillId="0" borderId="74" xfId="0" applyFont="1" applyBorder="1"/>
    <xf numFmtId="3" fontId="9" fillId="0" borderId="38" xfId="0" applyNumberFormat="1" applyFont="1" applyBorder="1"/>
    <xf numFmtId="3" fontId="8" fillId="0" borderId="86" xfId="0" applyNumberFormat="1" applyFont="1" applyBorder="1"/>
    <xf numFmtId="3" fontId="8" fillId="0" borderId="79" xfId="0" applyNumberFormat="1" applyFont="1" applyBorder="1"/>
    <xf numFmtId="3" fontId="8" fillId="0" borderId="81" xfId="0" applyNumberFormat="1" applyFont="1" applyFill="1" applyBorder="1"/>
    <xf numFmtId="3" fontId="9" fillId="0" borderId="83" xfId="0" applyNumberFormat="1" applyFont="1" applyBorder="1"/>
    <xf numFmtId="3" fontId="9" fillId="0" borderId="84" xfId="0" applyNumberFormat="1" applyFont="1" applyBorder="1"/>
    <xf numFmtId="3" fontId="9" fillId="0" borderId="35" xfId="21" applyNumberFormat="1" applyFont="1" applyBorder="1" applyAlignment="1">
      <alignment horizontal="right"/>
      <protection/>
    </xf>
    <xf numFmtId="3" fontId="9" fillId="0" borderId="87" xfId="21" applyNumberFormat="1" applyFont="1" applyBorder="1" applyAlignment="1">
      <alignment horizontal="right"/>
      <protection/>
    </xf>
    <xf numFmtId="3" fontId="9" fillId="0" borderId="35" xfId="0" applyNumberFormat="1" applyFont="1" applyBorder="1"/>
    <xf numFmtId="3" fontId="9" fillId="0" borderId="35" xfId="0" applyNumberFormat="1" applyFont="1" applyBorder="1"/>
    <xf numFmtId="3" fontId="9" fillId="0" borderId="76" xfId="0" applyNumberFormat="1" applyFont="1" applyBorder="1"/>
    <xf numFmtId="3" fontId="9" fillId="0" borderId="77" xfId="0" applyNumberFormat="1" applyFont="1" applyBorder="1"/>
    <xf numFmtId="3" fontId="8" fillId="0" borderId="78" xfId="0" applyNumberFormat="1" applyFont="1" applyBorder="1"/>
    <xf numFmtId="3" fontId="9" fillId="0" borderId="23" xfId="0" applyNumberFormat="1" applyFont="1" applyBorder="1"/>
    <xf numFmtId="3" fontId="9" fillId="0" borderId="71" xfId="0" applyNumberFormat="1" applyFont="1" applyBorder="1"/>
    <xf numFmtId="0" fontId="16" fillId="0" borderId="88" xfId="0" applyFont="1" applyFill="1" applyBorder="1" applyAlignment="1">
      <alignment horizontal="center"/>
    </xf>
    <xf numFmtId="0" fontId="22" fillId="0" borderId="89" xfId="0" applyFont="1" applyBorder="1" applyAlignment="1">
      <alignment horizontal="center"/>
    </xf>
    <xf numFmtId="0" fontId="22" fillId="0" borderId="75" xfId="0" applyFont="1" applyBorder="1" applyAlignment="1">
      <alignment horizontal="center"/>
    </xf>
    <xf numFmtId="3" fontId="22" fillId="0" borderId="90" xfId="0" applyNumberFormat="1" applyFont="1" applyBorder="1" applyAlignment="1">
      <alignment horizontal="center"/>
    </xf>
    <xf numFmtId="0" fontId="22" fillId="0" borderId="91" xfId="0" applyFont="1" applyBorder="1"/>
    <xf numFmtId="3" fontId="9" fillId="0" borderId="92" xfId="0" applyNumberFormat="1" applyFont="1" applyFill="1" applyBorder="1"/>
    <xf numFmtId="3" fontId="9" fillId="0" borderId="93" xfId="0" applyNumberFormat="1" applyFont="1" applyBorder="1"/>
    <xf numFmtId="3" fontId="9" fillId="0" borderId="93" xfId="0" applyNumberFormat="1" applyFont="1" applyFill="1" applyBorder="1"/>
    <xf numFmtId="3" fontId="9" fillId="0" borderId="94" xfId="0" applyNumberFormat="1" applyFont="1" applyFill="1" applyBorder="1"/>
    <xf numFmtId="3" fontId="9" fillId="0" borderId="86" xfId="0" applyNumberFormat="1" applyFont="1" applyBorder="1"/>
    <xf numFmtId="3" fontId="9" fillId="0" borderId="80" xfId="0" applyNumberFormat="1" applyFont="1" applyFill="1" applyBorder="1"/>
    <xf numFmtId="3" fontId="8" fillId="0" borderId="77" xfId="0" applyNumberFormat="1" applyFont="1" applyFill="1" applyBorder="1"/>
    <xf numFmtId="3" fontId="8" fillId="0" borderId="95" xfId="0" applyNumberFormat="1" applyFont="1" applyBorder="1"/>
    <xf numFmtId="3" fontId="8" fillId="0" borderId="71" xfId="0" applyNumberFormat="1" applyFont="1" applyBorder="1"/>
    <xf numFmtId="3" fontId="8" fillId="0" borderId="76" xfId="0" applyNumberFormat="1" applyFont="1" applyFill="1" applyBorder="1"/>
    <xf numFmtId="3" fontId="9" fillId="0" borderId="96" xfId="0" applyNumberFormat="1" applyFont="1" applyFill="1" applyBorder="1"/>
    <xf numFmtId="3" fontId="9" fillId="0" borderId="97" xfId="0" applyNumberFormat="1" applyFont="1" applyBorder="1"/>
    <xf numFmtId="3" fontId="9" fillId="0" borderId="35" xfId="0" applyNumberFormat="1" applyFont="1" applyFill="1" applyBorder="1"/>
    <xf numFmtId="3" fontId="9" fillId="0" borderId="82" xfId="0" applyNumberFormat="1" applyFont="1" applyFill="1" applyBorder="1"/>
    <xf numFmtId="167" fontId="8" fillId="0" borderId="84" xfId="0" applyNumberFormat="1" applyFont="1" applyBorder="1"/>
    <xf numFmtId="3" fontId="8" fillId="0" borderId="80" xfId="0" applyNumberFormat="1" applyFont="1" applyFill="1" applyBorder="1"/>
    <xf numFmtId="3" fontId="9" fillId="0" borderId="87" xfId="0" applyNumberFormat="1" applyFont="1" applyBorder="1"/>
    <xf numFmtId="3" fontId="9" fillId="0" borderId="77" xfId="0" applyNumberFormat="1" applyFont="1" applyFill="1" applyBorder="1"/>
    <xf numFmtId="3" fontId="23" fillId="0" borderId="38" xfId="0" applyNumberFormat="1" applyFont="1" applyBorder="1"/>
    <xf numFmtId="0" fontId="24" fillId="0" borderId="0" xfId="0" applyFont="1" applyFill="1"/>
    <xf numFmtId="0" fontId="24" fillId="0" borderId="0" xfId="0" applyFont="1"/>
    <xf numFmtId="0" fontId="15" fillId="0" borderId="0" xfId="0" applyFont="1" applyFill="1"/>
    <xf numFmtId="3" fontId="15" fillId="0" borderId="0" xfId="0" applyNumberFormat="1" applyFont="1" applyFill="1"/>
    <xf numFmtId="0" fontId="20" fillId="0" borderId="0" xfId="0" applyFont="1"/>
    <xf numFmtId="0" fontId="26" fillId="0" borderId="0" xfId="0" applyFont="1" applyFill="1"/>
    <xf numFmtId="0" fontId="27" fillId="0" borderId="2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98" xfId="0" applyFont="1" applyFill="1" applyBorder="1" applyAlignment="1">
      <alignment horizontal="center"/>
    </xf>
    <xf numFmtId="0" fontId="26" fillId="0" borderId="0" xfId="0" applyFont="1" applyFill="1" applyBorder="1"/>
    <xf numFmtId="0" fontId="27" fillId="0" borderId="99" xfId="0" applyFont="1" applyFill="1" applyBorder="1" applyAlignment="1">
      <alignment horizontal="center"/>
    </xf>
    <xf numFmtId="0" fontId="27" fillId="0" borderId="72" xfId="0" applyFont="1" applyFill="1" applyBorder="1"/>
    <xf numFmtId="0" fontId="27" fillId="0" borderId="19" xfId="0" applyFont="1" applyFill="1" applyBorder="1"/>
    <xf numFmtId="0" fontId="27" fillId="0" borderId="0" xfId="0" applyFont="1" applyFill="1" applyBorder="1"/>
    <xf numFmtId="0" fontId="27" fillId="0" borderId="80" xfId="0" applyFont="1" applyFill="1" applyBorder="1"/>
    <xf numFmtId="0" fontId="27" fillId="0" borderId="98" xfId="0" applyFont="1" applyFill="1" applyBorder="1"/>
    <xf numFmtId="0" fontId="27" fillId="0" borderId="100" xfId="0" applyFont="1" applyFill="1" applyBorder="1"/>
    <xf numFmtId="0" fontId="27" fillId="0" borderId="29" xfId="0" applyFont="1" applyFill="1" applyBorder="1"/>
    <xf numFmtId="166" fontId="26" fillId="20" borderId="34" xfId="0" applyNumberFormat="1" applyFont="1" applyFill="1" applyBorder="1"/>
    <xf numFmtId="166" fontId="26" fillId="20" borderId="18" xfId="0" applyNumberFormat="1" applyFont="1" applyFill="1" applyBorder="1"/>
    <xf numFmtId="166" fontId="26" fillId="20" borderId="17" xfId="0" applyNumberFormat="1" applyFont="1" applyFill="1" applyBorder="1"/>
    <xf numFmtId="3" fontId="26" fillId="20" borderId="18" xfId="0" applyNumberFormat="1" applyFont="1" applyFill="1" applyBorder="1"/>
    <xf numFmtId="3" fontId="26" fillId="20" borderId="17" xfId="0" applyNumberFormat="1" applyFont="1" applyFill="1" applyBorder="1"/>
    <xf numFmtId="3" fontId="26" fillId="20" borderId="15" xfId="0" applyNumberFormat="1" applyFont="1" applyFill="1" applyBorder="1"/>
    <xf numFmtId="3" fontId="26" fillId="20" borderId="16" xfId="0" applyNumberFormat="1" applyFont="1" applyFill="1" applyBorder="1"/>
    <xf numFmtId="166" fontId="26" fillId="20" borderId="43" xfId="0" applyNumberFormat="1" applyFont="1" applyFill="1" applyBorder="1"/>
    <xf numFmtId="166" fontId="26" fillId="20" borderId="101" xfId="0" applyNumberFormat="1" applyFont="1" applyFill="1" applyBorder="1"/>
    <xf numFmtId="3" fontId="26" fillId="20" borderId="102" xfId="0" applyNumberFormat="1" applyFont="1" applyFill="1" applyBorder="1"/>
    <xf numFmtId="3" fontId="26" fillId="20" borderId="101" xfId="0" applyNumberFormat="1" applyFont="1" applyFill="1" applyBorder="1"/>
    <xf numFmtId="166" fontId="26" fillId="20" borderId="102" xfId="0" applyNumberFormat="1" applyFont="1" applyFill="1" applyBorder="1"/>
    <xf numFmtId="166" fontId="26" fillId="20" borderId="103" xfId="0" applyNumberFormat="1" applyFont="1" applyFill="1" applyBorder="1"/>
    <xf numFmtId="3" fontId="26" fillId="0" borderId="0" xfId="0" applyNumberFormat="1" applyFont="1" applyFill="1" applyBorder="1"/>
    <xf numFmtId="0" fontId="26" fillId="0" borderId="0" xfId="0" applyFont="1" applyFill="1" applyBorder="1" applyAlignment="1">
      <alignment/>
    </xf>
    <xf numFmtId="0" fontId="28" fillId="20" borderId="41" xfId="0" applyFont="1" applyFill="1" applyBorder="1"/>
    <xf numFmtId="0" fontId="28" fillId="20" borderId="19" xfId="0" applyFont="1" applyFill="1" applyBorder="1"/>
    <xf numFmtId="0" fontId="28" fillId="20" borderId="33" xfId="0" applyFont="1" applyFill="1" applyBorder="1"/>
    <xf numFmtId="0" fontId="28" fillId="20" borderId="32" xfId="0" applyFont="1" applyFill="1" applyBorder="1"/>
    <xf numFmtId="3" fontId="28" fillId="20" borderId="32" xfId="0" applyNumberFormat="1" applyFont="1" applyFill="1" applyBorder="1"/>
    <xf numFmtId="3" fontId="28" fillId="20" borderId="33" xfId="0" applyNumberFormat="1" applyFont="1" applyFill="1" applyBorder="1"/>
    <xf numFmtId="166" fontId="28" fillId="20" borderId="104" xfId="0" applyNumberFormat="1" applyFont="1" applyFill="1" applyBorder="1"/>
    <xf numFmtId="166" fontId="28" fillId="20" borderId="32" xfId="0" applyNumberFormat="1" applyFont="1" applyFill="1" applyBorder="1"/>
    <xf numFmtId="0" fontId="28" fillId="20" borderId="104" xfId="0" applyFont="1" applyFill="1" applyBorder="1"/>
    <xf numFmtId="0" fontId="28" fillId="20" borderId="105" xfId="0" applyFont="1" applyFill="1" applyBorder="1"/>
    <xf numFmtId="0" fontId="28" fillId="20" borderId="55" xfId="0" applyFont="1" applyFill="1" applyBorder="1"/>
    <xf numFmtId="0" fontId="28" fillId="0" borderId="0" xfId="0" applyFont="1" applyFill="1"/>
    <xf numFmtId="0" fontId="28" fillId="0" borderId="0" xfId="0" applyFont="1" applyFill="1" applyBorder="1"/>
    <xf numFmtId="0" fontId="28" fillId="20" borderId="31" xfId="0" applyFont="1" applyFill="1" applyBorder="1"/>
    <xf numFmtId="0" fontId="28" fillId="20" borderId="99" xfId="0" applyFont="1" applyFill="1" applyBorder="1"/>
    <xf numFmtId="0" fontId="28" fillId="20" borderId="106" xfId="0" applyFont="1" applyFill="1" applyBorder="1"/>
    <xf numFmtId="3" fontId="28" fillId="20" borderId="99" xfId="0" applyNumberFormat="1" applyFont="1" applyFill="1" applyBorder="1"/>
    <xf numFmtId="3" fontId="28" fillId="20" borderId="106" xfId="0" applyNumberFormat="1" applyFont="1" applyFill="1" applyBorder="1"/>
    <xf numFmtId="166" fontId="28" fillId="20" borderId="107" xfId="0" applyNumberFormat="1" applyFont="1" applyFill="1" applyBorder="1"/>
    <xf numFmtId="166" fontId="28" fillId="20" borderId="99" xfId="0" applyNumberFormat="1" applyFont="1" applyFill="1" applyBorder="1"/>
    <xf numFmtId="0" fontId="28" fillId="20" borderId="107" xfId="0" applyFont="1" applyFill="1" applyBorder="1"/>
    <xf numFmtId="0" fontId="28" fillId="20" borderId="108" xfId="0" applyFont="1" applyFill="1" applyBorder="1"/>
    <xf numFmtId="0" fontId="28" fillId="20" borderId="56" xfId="0" applyFont="1" applyFill="1" applyBorder="1"/>
    <xf numFmtId="0" fontId="28" fillId="0" borderId="65" xfId="0" applyFont="1" applyFill="1" applyBorder="1"/>
    <xf numFmtId="0" fontId="28" fillId="0" borderId="79" xfId="0" applyFont="1" applyFill="1" applyBorder="1"/>
    <xf numFmtId="3" fontId="26" fillId="20" borderId="64" xfId="0" applyNumberFormat="1" applyFont="1" applyFill="1" applyBorder="1"/>
    <xf numFmtId="166" fontId="26" fillId="20" borderId="109" xfId="0" applyNumberFormat="1" applyFont="1" applyFill="1" applyBorder="1"/>
    <xf numFmtId="166" fontId="26" fillId="20" borderId="64" xfId="0" applyNumberFormat="1" applyFont="1" applyFill="1" applyBorder="1"/>
    <xf numFmtId="0" fontId="26" fillId="20" borderId="64" xfId="0" applyFont="1" applyFill="1" applyBorder="1"/>
    <xf numFmtId="3" fontId="26" fillId="20" borderId="37" xfId="0" applyNumberFormat="1" applyFont="1" applyFill="1" applyBorder="1"/>
    <xf numFmtId="0" fontId="28" fillId="0" borderId="24" xfId="0" applyFont="1" applyFill="1" applyBorder="1"/>
    <xf numFmtId="0" fontId="26" fillId="20" borderId="17" xfId="0" applyFont="1" applyFill="1" applyBorder="1"/>
    <xf numFmtId="3" fontId="26" fillId="20" borderId="68" xfId="0" applyNumberFormat="1" applyFont="1" applyFill="1" applyBorder="1"/>
    <xf numFmtId="0" fontId="26" fillId="20" borderId="43" xfId="0" applyFont="1" applyFill="1" applyBorder="1"/>
    <xf numFmtId="0" fontId="28" fillId="0" borderId="110" xfId="0" applyFont="1" applyFill="1" applyBorder="1"/>
    <xf numFmtId="0" fontId="28" fillId="0" borderId="111" xfId="0" applyFont="1" applyFill="1" applyBorder="1"/>
    <xf numFmtId="0" fontId="28" fillId="0" borderId="84" xfId="0" applyFont="1" applyFill="1" applyBorder="1"/>
    <xf numFmtId="0" fontId="26" fillId="20" borderId="101" xfId="0" applyFont="1" applyFill="1" applyBorder="1"/>
    <xf numFmtId="0" fontId="26" fillId="20" borderId="103" xfId="0" applyFont="1" applyFill="1" applyBorder="1"/>
    <xf numFmtId="3" fontId="26" fillId="20" borderId="112" xfId="0" applyNumberFormat="1" applyFont="1" applyFill="1" applyBorder="1"/>
    <xf numFmtId="0" fontId="28" fillId="0" borderId="52" xfId="0" applyFont="1" applyFill="1" applyBorder="1"/>
    <xf numFmtId="0" fontId="28" fillId="0" borderId="113" xfId="0" applyFont="1" applyFill="1" applyBorder="1"/>
    <xf numFmtId="0" fontId="26" fillId="0" borderId="66" xfId="0" applyFont="1" applyFill="1" applyBorder="1" applyAlignment="1">
      <alignment/>
    </xf>
    <xf numFmtId="3" fontId="26" fillId="0" borderId="66" xfId="0" applyNumberFormat="1" applyFont="1" applyFill="1" applyBorder="1"/>
    <xf numFmtId="166" fontId="27" fillId="0" borderId="114" xfId="0" applyNumberFormat="1" applyFont="1" applyFill="1" applyBorder="1"/>
    <xf numFmtId="3" fontId="27" fillId="0" borderId="115" xfId="0" applyNumberFormat="1" applyFont="1" applyFill="1" applyBorder="1" applyAlignment="1">
      <alignment/>
    </xf>
    <xf numFmtId="0" fontId="27" fillId="0" borderId="115" xfId="0" applyFont="1" applyFill="1" applyBorder="1" applyAlignment="1">
      <alignment/>
    </xf>
    <xf numFmtId="166" fontId="27" fillId="0" borderId="44" xfId="0" applyNumberFormat="1" applyFont="1" applyFill="1" applyBorder="1"/>
    <xf numFmtId="3" fontId="27" fillId="0" borderId="115" xfId="0" applyNumberFormat="1" applyFont="1" applyFill="1" applyBorder="1"/>
    <xf numFmtId="3" fontId="27" fillId="0" borderId="66" xfId="0" applyNumberFormat="1" applyFont="1" applyFill="1" applyBorder="1" applyAlignment="1">
      <alignment/>
    </xf>
    <xf numFmtId="166" fontId="27" fillId="0" borderId="115" xfId="0" applyNumberFormat="1" applyFont="1" applyFill="1" applyBorder="1"/>
    <xf numFmtId="166" fontId="27" fillId="0" borderId="47" xfId="0" applyNumberFormat="1" applyFont="1" applyFill="1" applyBorder="1"/>
    <xf numFmtId="166" fontId="27" fillId="0" borderId="116" xfId="0" applyNumberFormat="1" applyFont="1" applyFill="1" applyBorder="1"/>
    <xf numFmtId="3" fontId="27" fillId="0" borderId="66" xfId="0" applyNumberFormat="1" applyFont="1" applyFill="1" applyBorder="1"/>
    <xf numFmtId="3" fontId="26" fillId="0" borderId="66" xfId="0" applyNumberFormat="1" applyFont="1" applyFill="1" applyBorder="1" applyAlignment="1">
      <alignment/>
    </xf>
    <xf numFmtId="166" fontId="27" fillId="0" borderId="66" xfId="0" applyNumberFormat="1" applyFont="1" applyFill="1" applyBorder="1"/>
    <xf numFmtId="0" fontId="27" fillId="20" borderId="72" xfId="0" applyFont="1" applyFill="1" applyBorder="1" applyAlignment="1">
      <alignment horizontal="center"/>
    </xf>
    <xf numFmtId="0" fontId="27" fillId="20" borderId="29" xfId="0" applyFont="1" applyFill="1" applyBorder="1" applyAlignment="1">
      <alignment horizontal="center"/>
    </xf>
    <xf numFmtId="3" fontId="26" fillId="20" borderId="117" xfId="0" applyNumberFormat="1" applyFont="1" applyFill="1" applyBorder="1" applyAlignment="1">
      <alignment horizontal="right"/>
    </xf>
    <xf numFmtId="3" fontId="26" fillId="20" borderId="14" xfId="0" applyNumberFormat="1" applyFont="1" applyFill="1" applyBorder="1"/>
    <xf numFmtId="166" fontId="26" fillId="20" borderId="14" xfId="0" applyNumberFormat="1" applyFont="1" applyFill="1" applyBorder="1"/>
    <xf numFmtId="166" fontId="26" fillId="20" borderId="60" xfId="0" applyNumberFormat="1" applyFont="1" applyFill="1" applyBorder="1"/>
    <xf numFmtId="3" fontId="26" fillId="20" borderId="68" xfId="0" applyNumberFormat="1" applyFont="1" applyFill="1" applyBorder="1" applyAlignment="1">
      <alignment horizontal="right"/>
    </xf>
    <xf numFmtId="0" fontId="27" fillId="0" borderId="0" xfId="0" applyFont="1" applyFill="1"/>
    <xf numFmtId="3" fontId="27" fillId="20" borderId="118" xfId="0" applyNumberFormat="1" applyFont="1" applyFill="1" applyBorder="1"/>
    <xf numFmtId="3" fontId="27" fillId="20" borderId="119" xfId="0" applyNumberFormat="1" applyFont="1" applyFill="1" applyBorder="1"/>
    <xf numFmtId="3" fontId="27" fillId="20" borderId="88" xfId="0" applyNumberFormat="1" applyFont="1" applyFill="1" applyBorder="1"/>
    <xf numFmtId="0" fontId="28" fillId="0" borderId="0" xfId="0" applyFont="1" applyFill="1" applyBorder="1"/>
    <xf numFmtId="0" fontId="29" fillId="0" borderId="0" xfId="0" applyFont="1" applyFill="1" applyBorder="1"/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3" fontId="29" fillId="0" borderId="0" xfId="0" applyNumberFormat="1" applyFont="1" applyFill="1" applyBorder="1"/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7" fillId="0" borderId="0" xfId="0" applyFont="1" applyFill="1" applyBorder="1"/>
    <xf numFmtId="0" fontId="26" fillId="0" borderId="0" xfId="0" applyFont="1" applyFill="1" applyBorder="1" applyAlignment="1">
      <alignment/>
    </xf>
    <xf numFmtId="3" fontId="27" fillId="0" borderId="0" xfId="0" applyNumberFormat="1" applyFont="1" applyFill="1" applyBorder="1"/>
    <xf numFmtId="166" fontId="4" fillId="0" borderId="34" xfId="0" applyNumberFormat="1" applyFont="1" applyFill="1" applyBorder="1"/>
    <xf numFmtId="0" fontId="28" fillId="0" borderId="120" xfId="0" applyFont="1" applyFill="1" applyBorder="1"/>
    <xf numFmtId="0" fontId="28" fillId="0" borderId="121" xfId="0" applyFont="1" applyFill="1" applyBorder="1"/>
    <xf numFmtId="0" fontId="28" fillId="0" borderId="122" xfId="0" applyFont="1" applyFill="1" applyBorder="1"/>
    <xf numFmtId="0" fontId="28" fillId="0" borderId="58" xfId="0" applyFont="1" applyFill="1" applyBorder="1"/>
    <xf numFmtId="166" fontId="27" fillId="20" borderId="123" xfId="0" applyNumberFormat="1" applyFont="1" applyFill="1" applyBorder="1"/>
    <xf numFmtId="0" fontId="4" fillId="0" borderId="0" xfId="0" applyFont="1" applyFill="1"/>
    <xf numFmtId="0" fontId="31" fillId="0" borderId="0" xfId="0" applyFont="1"/>
    <xf numFmtId="0" fontId="32" fillId="0" borderId="0" xfId="0" applyFont="1" applyFill="1"/>
    <xf numFmtId="0" fontId="29" fillId="0" borderId="0" xfId="0" applyFont="1" applyFill="1"/>
    <xf numFmtId="0" fontId="33" fillId="0" borderId="0" xfId="0" applyFont="1" applyFill="1"/>
    <xf numFmtId="0" fontId="20" fillId="0" borderId="0" xfId="0" applyFont="1" applyFill="1"/>
    <xf numFmtId="0" fontId="31" fillId="0" borderId="0" xfId="0" applyFont="1" applyFill="1"/>
    <xf numFmtId="3" fontId="22" fillId="0" borderId="45" xfId="0" applyNumberFormat="1" applyFont="1" applyBorder="1" applyAlignment="1">
      <alignment horizontal="center"/>
    </xf>
    <xf numFmtId="3" fontId="22" fillId="0" borderId="124" xfId="0" applyNumberFormat="1" applyFont="1" applyBorder="1" applyAlignment="1">
      <alignment horizontal="center"/>
    </xf>
    <xf numFmtId="0" fontId="3" fillId="0" borderId="0" xfId="0" applyFont="1" applyFill="1"/>
    <xf numFmtId="0" fontId="30" fillId="0" borderId="0" xfId="0" applyFont="1"/>
    <xf numFmtId="0" fontId="28" fillId="0" borderId="0" xfId="0" applyFont="1"/>
    <xf numFmtId="0" fontId="4" fillId="0" borderId="0" xfId="0" applyFont="1"/>
    <xf numFmtId="0" fontId="11" fillId="0" borderId="0" xfId="0" applyFont="1"/>
    <xf numFmtId="0" fontId="34" fillId="0" borderId="0" xfId="0" applyFont="1" applyBorder="1"/>
    <xf numFmtId="3" fontId="34" fillId="0" borderId="0" xfId="0" applyNumberFormat="1" applyFont="1" applyBorder="1"/>
    <xf numFmtId="0" fontId="31" fillId="0" borderId="0" xfId="0" applyFont="1" applyBorder="1"/>
    <xf numFmtId="3" fontId="6" fillId="0" borderId="0" xfId="0" applyNumberFormat="1" applyFont="1" applyBorder="1"/>
    <xf numFmtId="3" fontId="4" fillId="0" borderId="125" xfId="0" applyNumberFormat="1" applyFont="1" applyFill="1" applyBorder="1"/>
    <xf numFmtId="3" fontId="4" fillId="0" borderId="16" xfId="0" applyNumberFormat="1" applyFont="1" applyFill="1" applyBorder="1"/>
    <xf numFmtId="166" fontId="26" fillId="20" borderId="15" xfId="0" applyNumberFormat="1" applyFont="1" applyFill="1" applyBorder="1"/>
    <xf numFmtId="166" fontId="26" fillId="20" borderId="16" xfId="0" applyNumberFormat="1" applyFont="1" applyFill="1" applyBorder="1"/>
    <xf numFmtId="166" fontId="26" fillId="20" borderId="37" xfId="0" applyNumberFormat="1" applyFont="1" applyFill="1" applyBorder="1"/>
    <xf numFmtId="3" fontId="27" fillId="0" borderId="32" xfId="0" applyNumberFormat="1" applyFont="1" applyFill="1" applyBorder="1" applyAlignment="1">
      <alignment/>
    </xf>
    <xf numFmtId="166" fontId="5" fillId="0" borderId="126" xfId="0" applyNumberFormat="1" applyFont="1" applyFill="1" applyBorder="1"/>
    <xf numFmtId="0" fontId="26" fillId="20" borderId="18" xfId="0" applyFont="1" applyFill="1" applyBorder="1"/>
    <xf numFmtId="0" fontId="26" fillId="20" borderId="112" xfId="0" applyFont="1" applyFill="1" applyBorder="1"/>
    <xf numFmtId="166" fontId="26" fillId="0" borderId="66" xfId="0" applyNumberFormat="1" applyFont="1" applyFill="1" applyBorder="1"/>
    <xf numFmtId="166" fontId="27" fillId="0" borderId="0" xfId="0" applyNumberFormat="1" applyFont="1" applyFill="1" applyBorder="1"/>
    <xf numFmtId="0" fontId="27" fillId="0" borderId="126" xfId="0" applyFont="1" applyFill="1" applyBorder="1"/>
    <xf numFmtId="0" fontId="27" fillId="0" borderId="19" xfId="0" applyFont="1" applyFill="1" applyBorder="1" applyAlignment="1">
      <alignment horizontal="center"/>
    </xf>
    <xf numFmtId="166" fontId="27" fillId="0" borderId="127" xfId="0" applyNumberFormat="1" applyFont="1" applyFill="1" applyBorder="1"/>
    <xf numFmtId="0" fontId="5" fillId="0" borderId="128" xfId="0" applyFont="1" applyFill="1" applyBorder="1" applyAlignment="1">
      <alignment horizontal="center"/>
    </xf>
    <xf numFmtId="3" fontId="4" fillId="0" borderId="129" xfId="0" applyNumberFormat="1" applyFont="1" applyFill="1" applyBorder="1"/>
    <xf numFmtId="3" fontId="12" fillId="0" borderId="47" xfId="0" applyNumberFormat="1" applyFont="1" applyBorder="1"/>
    <xf numFmtId="0" fontId="11" fillId="0" borderId="64" xfId="0" applyFont="1" applyBorder="1"/>
    <xf numFmtId="0" fontId="11" fillId="0" borderId="17" xfId="0" applyFont="1" applyBorder="1"/>
    <xf numFmtId="3" fontId="11" fillId="0" borderId="17" xfId="0" applyNumberFormat="1" applyFont="1" applyBorder="1"/>
    <xf numFmtId="0" fontId="12" fillId="0" borderId="115" xfId="0" applyFont="1" applyBorder="1"/>
    <xf numFmtId="0" fontId="12" fillId="0" borderId="126" xfId="0" applyFont="1" applyBorder="1"/>
    <xf numFmtId="0" fontId="14" fillId="0" borderId="0" xfId="22" applyFont="1" applyBorder="1">
      <alignment/>
      <protection/>
    </xf>
    <xf numFmtId="0" fontId="4" fillId="0" borderId="0" xfId="28" applyFont="1">
      <alignment/>
      <protection/>
    </xf>
    <xf numFmtId="0" fontId="26" fillId="0" borderId="0" xfId="28" applyFont="1">
      <alignment/>
      <protection/>
    </xf>
    <xf numFmtId="0" fontId="26" fillId="0" borderId="0" xfId="28" applyFont="1" applyFill="1">
      <alignment/>
      <protection/>
    </xf>
    <xf numFmtId="0" fontId="4" fillId="0" borderId="0" xfId="28" applyFont="1" applyBorder="1">
      <alignment/>
      <protection/>
    </xf>
    <xf numFmtId="167" fontId="4" fillId="0" borderId="0" xfId="28" applyNumberFormat="1" applyFont="1">
      <alignment/>
      <protection/>
    </xf>
    <xf numFmtId="3" fontId="4" fillId="0" borderId="0" xfId="28" applyNumberFormat="1" applyFont="1">
      <alignment/>
      <protection/>
    </xf>
    <xf numFmtId="0" fontId="26" fillId="0" borderId="0" xfId="28" applyFont="1" applyBorder="1">
      <alignment/>
      <protection/>
    </xf>
    <xf numFmtId="0" fontId="26" fillId="0" borderId="0" xfId="28" applyFont="1" applyFill="1" applyBorder="1">
      <alignment/>
      <protection/>
    </xf>
    <xf numFmtId="167" fontId="4" fillId="0" borderId="0" xfId="28" applyNumberFormat="1" applyFont="1" applyBorder="1">
      <alignment/>
      <protection/>
    </xf>
    <xf numFmtId="3" fontId="4" fillId="0" borderId="0" xfId="28" applyNumberFormat="1" applyFont="1" applyBorder="1">
      <alignment/>
      <protection/>
    </xf>
    <xf numFmtId="0" fontId="28" fillId="0" borderId="0" xfId="28" applyFont="1" applyFill="1" applyBorder="1">
      <alignment/>
      <protection/>
    </xf>
    <xf numFmtId="0" fontId="4" fillId="0" borderId="0" xfId="28" applyFont="1" applyFill="1" applyBorder="1">
      <alignment/>
      <protection/>
    </xf>
    <xf numFmtId="167" fontId="4" fillId="0" borderId="0" xfId="28" applyNumberFormat="1" applyFont="1" applyFill="1" applyBorder="1">
      <alignment/>
      <protection/>
    </xf>
    <xf numFmtId="3" fontId="4" fillId="0" borderId="0" xfId="28" applyNumberFormat="1" applyFont="1" applyFill="1" applyBorder="1">
      <alignment/>
      <protection/>
    </xf>
    <xf numFmtId="0" fontId="8" fillId="0" borderId="0" xfId="28" applyFont="1">
      <alignment/>
      <protection/>
    </xf>
    <xf numFmtId="0" fontId="8" fillId="0" borderId="0" xfId="28" applyFont="1" applyBorder="1">
      <alignment/>
      <protection/>
    </xf>
    <xf numFmtId="0" fontId="8" fillId="0" borderId="0" xfId="28" applyFont="1" applyFill="1" applyBorder="1">
      <alignment/>
      <protection/>
    </xf>
    <xf numFmtId="167" fontId="8" fillId="0" borderId="0" xfId="28" applyNumberFormat="1" applyFont="1" applyFill="1" applyBorder="1">
      <alignment/>
      <protection/>
    </xf>
    <xf numFmtId="3" fontId="8" fillId="0" borderId="0" xfId="28" applyNumberFormat="1" applyFont="1" applyFill="1" applyBorder="1">
      <alignment/>
      <protection/>
    </xf>
    <xf numFmtId="0" fontId="9" fillId="0" borderId="0" xfId="28" applyFont="1" applyFill="1" applyBorder="1">
      <alignment/>
      <protection/>
    </xf>
    <xf numFmtId="0" fontId="9" fillId="0" borderId="0" xfId="28" applyFont="1">
      <alignment/>
      <protection/>
    </xf>
    <xf numFmtId="0" fontId="9" fillId="0" borderId="0" xfId="28" applyFont="1" applyBorder="1">
      <alignment/>
      <protection/>
    </xf>
    <xf numFmtId="0" fontId="29" fillId="0" borderId="0" xfId="28" applyFont="1" applyFill="1" applyBorder="1">
      <alignment/>
      <protection/>
    </xf>
    <xf numFmtId="167" fontId="9" fillId="0" borderId="0" xfId="28" applyNumberFormat="1" applyFont="1" applyFill="1" applyBorder="1">
      <alignment/>
      <protection/>
    </xf>
    <xf numFmtId="3" fontId="9" fillId="0" borderId="0" xfId="28" applyNumberFormat="1" applyFont="1" applyFill="1" applyBorder="1">
      <alignment/>
      <protection/>
    </xf>
    <xf numFmtId="0" fontId="14" fillId="0" borderId="0" xfId="28" applyFont="1" applyFill="1" applyBorder="1">
      <alignment/>
      <protection/>
    </xf>
    <xf numFmtId="167" fontId="14" fillId="0" borderId="0" xfId="28" applyNumberFormat="1" applyFont="1" applyFill="1" applyBorder="1">
      <alignment/>
      <protection/>
    </xf>
    <xf numFmtId="3" fontId="14" fillId="0" borderId="0" xfId="28" applyNumberFormat="1" applyFont="1" applyFill="1" applyBorder="1">
      <alignment/>
      <protection/>
    </xf>
    <xf numFmtId="0" fontId="36" fillId="0" borderId="0" xfId="28" applyFont="1" applyFill="1" applyBorder="1">
      <alignment/>
      <protection/>
    </xf>
    <xf numFmtId="0" fontId="7" fillId="0" borderId="0" xfId="28" applyFont="1" applyBorder="1">
      <alignment/>
      <protection/>
    </xf>
    <xf numFmtId="167" fontId="7" fillId="0" borderId="0" xfId="28" applyNumberFormat="1" applyFont="1" applyBorder="1">
      <alignment/>
      <protection/>
    </xf>
    <xf numFmtId="3" fontId="7" fillId="0" borderId="0" xfId="28" applyNumberFormat="1" applyFont="1" applyBorder="1">
      <alignment/>
      <protection/>
    </xf>
    <xf numFmtId="0" fontId="7" fillId="0" borderId="0" xfId="28" applyFont="1">
      <alignment/>
      <protection/>
    </xf>
    <xf numFmtId="0" fontId="21" fillId="0" borderId="0" xfId="28" applyFont="1" applyBorder="1">
      <alignment/>
      <protection/>
    </xf>
    <xf numFmtId="0" fontId="4" fillId="0" borderId="0" xfId="28" applyFont="1" applyFill="1">
      <alignment/>
      <protection/>
    </xf>
    <xf numFmtId="0" fontId="7" fillId="0" borderId="0" xfId="28" applyFont="1" applyFill="1" applyBorder="1">
      <alignment/>
      <protection/>
    </xf>
    <xf numFmtId="167" fontId="7" fillId="0" borderId="0" xfId="28" applyNumberFormat="1" applyFont="1" applyFill="1" applyBorder="1">
      <alignment/>
      <protection/>
    </xf>
    <xf numFmtId="3" fontId="7" fillId="0" borderId="0" xfId="28" applyNumberFormat="1" applyFont="1" applyFill="1" applyBorder="1">
      <alignment/>
      <protection/>
    </xf>
    <xf numFmtId="0" fontId="21" fillId="0" borderId="0" xfId="28" applyFont="1" applyFill="1" applyBorder="1">
      <alignment/>
      <protection/>
    </xf>
    <xf numFmtId="167" fontId="21" fillId="25" borderId="0" xfId="28" applyNumberFormat="1" applyFont="1" applyFill="1" applyBorder="1">
      <alignment/>
      <protection/>
    </xf>
    <xf numFmtId="3" fontId="21" fillId="25" borderId="0" xfId="28" applyNumberFormat="1" applyFont="1" applyFill="1" applyBorder="1">
      <alignment/>
      <protection/>
    </xf>
    <xf numFmtId="167" fontId="7" fillId="25" borderId="0" xfId="28" applyNumberFormat="1" applyFont="1" applyFill="1" applyBorder="1">
      <alignment/>
      <protection/>
    </xf>
    <xf numFmtId="3" fontId="7" fillId="25" borderId="0" xfId="28" applyNumberFormat="1" applyFont="1" applyFill="1" applyBorder="1">
      <alignment/>
      <protection/>
    </xf>
    <xf numFmtId="167" fontId="7" fillId="25" borderId="0" xfId="28" applyNumberFormat="1" applyFont="1" applyFill="1" applyBorder="1" applyAlignment="1">
      <alignment horizontal="center"/>
      <protection/>
    </xf>
    <xf numFmtId="0" fontId="7" fillId="25" borderId="0" xfId="28" applyFont="1" applyFill="1" applyBorder="1">
      <alignment/>
      <protection/>
    </xf>
    <xf numFmtId="3" fontId="37" fillId="0" borderId="0" xfId="28" applyNumberFormat="1" applyFont="1" applyFill="1" applyBorder="1">
      <alignment/>
      <protection/>
    </xf>
    <xf numFmtId="3" fontId="38" fillId="0" borderId="79" xfId="28" applyNumberFormat="1" applyFont="1" applyFill="1" applyBorder="1">
      <alignment/>
      <protection/>
    </xf>
    <xf numFmtId="167" fontId="38" fillId="0" borderId="38" xfId="28" applyNumberFormat="1" applyFont="1" applyFill="1" applyBorder="1">
      <alignment/>
      <protection/>
    </xf>
    <xf numFmtId="3" fontId="38" fillId="0" borderId="35" xfId="28" applyNumberFormat="1" applyFont="1" applyFill="1" applyBorder="1">
      <alignment/>
      <protection/>
    </xf>
    <xf numFmtId="3" fontId="38" fillId="25" borderId="35" xfId="28" applyNumberFormat="1" applyFont="1" applyFill="1" applyBorder="1">
      <alignment/>
      <protection/>
    </xf>
    <xf numFmtId="167" fontId="38" fillId="0" borderId="130" xfId="28" applyNumberFormat="1" applyFont="1" applyFill="1" applyBorder="1">
      <alignment/>
      <protection/>
    </xf>
    <xf numFmtId="3" fontId="38" fillId="25" borderId="77" xfId="28" applyNumberFormat="1" applyFont="1" applyFill="1" applyBorder="1">
      <alignment/>
      <protection/>
    </xf>
    <xf numFmtId="3" fontId="38" fillId="0" borderId="40" xfId="28" applyNumberFormat="1" applyFont="1" applyFill="1" applyBorder="1">
      <alignment/>
      <protection/>
    </xf>
    <xf numFmtId="3" fontId="38" fillId="25" borderId="38" xfId="28" applyNumberFormat="1" applyFont="1" applyFill="1" applyBorder="1">
      <alignment/>
      <protection/>
    </xf>
    <xf numFmtId="167" fontId="21" fillId="25" borderId="40" xfId="28" applyNumberFormat="1" applyFont="1" applyFill="1" applyBorder="1">
      <alignment/>
      <protection/>
    </xf>
    <xf numFmtId="3" fontId="21" fillId="25" borderId="87" xfId="28" applyNumberFormat="1" applyFont="1" applyFill="1" applyBorder="1">
      <alignment/>
      <protection/>
    </xf>
    <xf numFmtId="3" fontId="21" fillId="25" borderId="131" xfId="28" applyNumberFormat="1" applyFont="1" applyFill="1" applyBorder="1">
      <alignment/>
      <protection/>
    </xf>
    <xf numFmtId="167" fontId="7" fillId="25" borderId="38" xfId="28" applyNumberFormat="1" applyFont="1" applyFill="1" applyBorder="1">
      <alignment/>
      <protection/>
    </xf>
    <xf numFmtId="3" fontId="7" fillId="25" borderId="40" xfId="28" applyNumberFormat="1" applyFont="1" applyFill="1" applyBorder="1">
      <alignment/>
      <protection/>
    </xf>
    <xf numFmtId="3" fontId="7" fillId="25" borderId="131" xfId="28" applyNumberFormat="1" applyFont="1" applyFill="1" applyBorder="1">
      <alignment/>
      <protection/>
    </xf>
    <xf numFmtId="167" fontId="7" fillId="25" borderId="39" xfId="28" applyNumberFormat="1" applyFont="1" applyFill="1" applyBorder="1">
      <alignment/>
      <protection/>
    </xf>
    <xf numFmtId="3" fontId="7" fillId="25" borderId="35" xfId="28" applyNumberFormat="1" applyFont="1" applyFill="1" applyBorder="1">
      <alignment/>
      <protection/>
    </xf>
    <xf numFmtId="3" fontId="7" fillId="25" borderId="38" xfId="28" applyNumberFormat="1" applyFont="1" applyFill="1" applyBorder="1">
      <alignment/>
      <protection/>
    </xf>
    <xf numFmtId="3" fontId="7" fillId="25" borderId="77" xfId="28" applyNumberFormat="1" applyFont="1" applyFill="1" applyBorder="1">
      <alignment/>
      <protection/>
    </xf>
    <xf numFmtId="167" fontId="38" fillId="0" borderId="35" xfId="28" applyNumberFormat="1" applyFont="1" applyFill="1" applyBorder="1">
      <alignment/>
      <protection/>
    </xf>
    <xf numFmtId="3" fontId="38" fillId="0" borderId="77" xfId="28" applyNumberFormat="1" applyFont="1" applyFill="1" applyBorder="1">
      <alignment/>
      <protection/>
    </xf>
    <xf numFmtId="167" fontId="7" fillId="25" borderId="87" xfId="28" applyNumberFormat="1" applyFont="1" applyFill="1" applyBorder="1" applyAlignment="1">
      <alignment horizontal="center"/>
      <protection/>
    </xf>
    <xf numFmtId="0" fontId="21" fillId="25" borderId="22" xfId="28" applyFont="1" applyFill="1" applyBorder="1">
      <alignment/>
      <protection/>
    </xf>
    <xf numFmtId="0" fontId="4" fillId="0" borderId="132" xfId="28" applyFont="1" applyBorder="1">
      <alignment/>
      <protection/>
    </xf>
    <xf numFmtId="3" fontId="35" fillId="0" borderId="69" xfId="28" applyNumberFormat="1" applyFont="1" applyFill="1" applyBorder="1">
      <alignment/>
      <protection/>
    </xf>
    <xf numFmtId="3" fontId="35" fillId="0" borderId="64" xfId="28" applyNumberFormat="1" applyFont="1" applyFill="1" applyBorder="1">
      <alignment/>
      <protection/>
    </xf>
    <xf numFmtId="167" fontId="35" fillId="0" borderId="37" xfId="28" applyNumberFormat="1" applyFont="1" applyFill="1" applyBorder="1">
      <alignment/>
      <protection/>
    </xf>
    <xf numFmtId="3" fontId="35" fillId="0" borderId="37" xfId="28" applyNumberFormat="1" applyFont="1" applyFill="1" applyBorder="1">
      <alignment/>
      <protection/>
    </xf>
    <xf numFmtId="167" fontId="35" fillId="0" borderId="109" xfId="28" applyNumberFormat="1" applyFont="1" applyFill="1" applyBorder="1">
      <alignment/>
      <protection/>
    </xf>
    <xf numFmtId="3" fontId="35" fillId="0" borderId="125" xfId="28" applyNumberFormat="1" applyFont="1" applyFill="1" applyBorder="1">
      <alignment/>
      <protection/>
    </xf>
    <xf numFmtId="167" fontId="38" fillId="0" borderId="109" xfId="28" applyNumberFormat="1" applyFont="1" applyFill="1" applyBorder="1">
      <alignment/>
      <protection/>
    </xf>
    <xf numFmtId="3" fontId="38" fillId="0" borderId="64" xfId="28" applyNumberFormat="1" applyFont="1" applyFill="1" applyBorder="1">
      <alignment/>
      <protection/>
    </xf>
    <xf numFmtId="3" fontId="38" fillId="0" borderId="133" xfId="28" applyNumberFormat="1" applyFont="1" applyFill="1" applyBorder="1">
      <alignment/>
      <protection/>
    </xf>
    <xf numFmtId="3" fontId="38" fillId="25" borderId="37" xfId="28" applyNumberFormat="1" applyFont="1" applyFill="1" applyBorder="1">
      <alignment/>
      <protection/>
    </xf>
    <xf numFmtId="167" fontId="21" fillId="25" borderId="26" xfId="28" applyNumberFormat="1" applyFont="1" applyFill="1" applyBorder="1">
      <alignment/>
      <protection/>
    </xf>
    <xf numFmtId="3" fontId="21" fillId="25" borderId="15" xfId="28" applyNumberFormat="1" applyFont="1" applyFill="1" applyBorder="1">
      <alignment/>
      <protection/>
    </xf>
    <xf numFmtId="3" fontId="21" fillId="25" borderId="50" xfId="28" applyNumberFormat="1" applyFont="1" applyFill="1" applyBorder="1">
      <alignment/>
      <protection/>
    </xf>
    <xf numFmtId="167" fontId="7" fillId="25" borderId="37" xfId="28" applyNumberFormat="1" applyFont="1" applyFill="1" applyBorder="1">
      <alignment/>
      <protection/>
    </xf>
    <xf numFmtId="3" fontId="7" fillId="25" borderId="26" xfId="28" applyNumberFormat="1" applyFont="1" applyFill="1" applyBorder="1">
      <alignment/>
      <protection/>
    </xf>
    <xf numFmtId="3" fontId="7" fillId="25" borderId="50" xfId="28" applyNumberFormat="1" applyFont="1" applyFill="1" applyBorder="1">
      <alignment/>
      <protection/>
    </xf>
    <xf numFmtId="167" fontId="7" fillId="25" borderId="54" xfId="28" applyNumberFormat="1" applyFont="1" applyFill="1" applyBorder="1">
      <alignment/>
      <protection/>
    </xf>
    <xf numFmtId="3" fontId="7" fillId="25" borderId="37" xfId="28" applyNumberFormat="1" applyFont="1" applyFill="1" applyBorder="1">
      <alignment/>
      <protection/>
    </xf>
    <xf numFmtId="3" fontId="7" fillId="25" borderId="64" xfId="28" applyNumberFormat="1" applyFont="1" applyFill="1" applyBorder="1">
      <alignment/>
      <protection/>
    </xf>
    <xf numFmtId="167" fontId="7" fillId="25" borderId="15" xfId="28" applyNumberFormat="1" applyFont="1" applyFill="1" applyBorder="1">
      <alignment/>
      <protection/>
    </xf>
    <xf numFmtId="3" fontId="7" fillId="25" borderId="134" xfId="28" applyNumberFormat="1" applyFont="1" applyFill="1" applyBorder="1">
      <alignment/>
      <protection/>
    </xf>
    <xf numFmtId="0" fontId="21" fillId="25" borderId="50" xfId="28" applyFont="1" applyFill="1" applyBorder="1">
      <alignment/>
      <protection/>
    </xf>
    <xf numFmtId="167" fontId="38" fillId="0" borderId="0" xfId="28" applyNumberFormat="1" applyFont="1" applyFill="1" applyBorder="1">
      <alignment/>
      <protection/>
    </xf>
    <xf numFmtId="3" fontId="38" fillId="0" borderId="0" xfId="28" applyNumberFormat="1" applyFont="1" applyFill="1" applyBorder="1">
      <alignment/>
      <protection/>
    </xf>
    <xf numFmtId="3" fontId="35" fillId="0" borderId="15" xfId="28" applyNumberFormat="1" applyFont="1" applyFill="1" applyBorder="1">
      <alignment/>
      <protection/>
    </xf>
    <xf numFmtId="3" fontId="38" fillId="0" borderId="37" xfId="28" applyNumberFormat="1" applyFont="1" applyFill="1" applyBorder="1">
      <alignment/>
      <protection/>
    </xf>
    <xf numFmtId="3" fontId="38" fillId="25" borderId="69" xfId="28" applyNumberFormat="1" applyFont="1" applyFill="1" applyBorder="1">
      <alignment/>
      <protection/>
    </xf>
    <xf numFmtId="167" fontId="21" fillId="25" borderId="133" xfId="28" applyNumberFormat="1" applyFont="1" applyFill="1" applyBorder="1">
      <alignment/>
      <protection/>
    </xf>
    <xf numFmtId="3" fontId="21" fillId="25" borderId="125" xfId="28" applyNumberFormat="1" applyFont="1" applyFill="1" applyBorder="1">
      <alignment/>
      <protection/>
    </xf>
    <xf numFmtId="3" fontId="21" fillId="25" borderId="135" xfId="28" applyNumberFormat="1" applyFont="1" applyFill="1" applyBorder="1">
      <alignment/>
      <protection/>
    </xf>
    <xf numFmtId="167" fontId="7" fillId="25" borderId="69" xfId="28" applyNumberFormat="1" applyFont="1" applyFill="1" applyBorder="1">
      <alignment/>
      <protection/>
    </xf>
    <xf numFmtId="3" fontId="7" fillId="25" borderId="133" xfId="28" applyNumberFormat="1" applyFont="1" applyFill="1" applyBorder="1">
      <alignment/>
      <protection/>
    </xf>
    <xf numFmtId="3" fontId="7" fillId="25" borderId="135" xfId="28" applyNumberFormat="1" applyFont="1" applyFill="1" applyBorder="1">
      <alignment/>
      <protection/>
    </xf>
    <xf numFmtId="167" fontId="7" fillId="25" borderId="60" xfId="28" applyNumberFormat="1" applyFont="1" applyFill="1" applyBorder="1">
      <alignment/>
      <protection/>
    </xf>
    <xf numFmtId="3" fontId="7" fillId="25" borderId="69" xfId="28" applyNumberFormat="1" applyFont="1" applyFill="1" applyBorder="1">
      <alignment/>
      <protection/>
    </xf>
    <xf numFmtId="3" fontId="7" fillId="25" borderId="14" xfId="28" applyNumberFormat="1" applyFont="1" applyFill="1" applyBorder="1">
      <alignment/>
      <protection/>
    </xf>
    <xf numFmtId="3" fontId="7" fillId="25" borderId="36" xfId="28" applyNumberFormat="1" applyFont="1" applyFill="1" applyBorder="1">
      <alignment/>
      <protection/>
    </xf>
    <xf numFmtId="0" fontId="21" fillId="25" borderId="135" xfId="28" applyFont="1" applyFill="1" applyBorder="1">
      <alignment/>
      <protection/>
    </xf>
    <xf numFmtId="167" fontId="21" fillId="25" borderId="41" xfId="28" applyNumberFormat="1" applyFont="1" applyFill="1" applyBorder="1">
      <alignment/>
      <protection/>
    </xf>
    <xf numFmtId="3" fontId="21" fillId="25" borderId="33" xfId="28" applyNumberFormat="1" applyFont="1" applyFill="1" applyBorder="1">
      <alignment/>
      <protection/>
    </xf>
    <xf numFmtId="3" fontId="21" fillId="25" borderId="13" xfId="28" applyNumberFormat="1" applyFont="1" applyFill="1" applyBorder="1">
      <alignment/>
      <protection/>
    </xf>
    <xf numFmtId="167" fontId="7" fillId="25" borderId="105" xfId="28" applyNumberFormat="1" applyFont="1" applyFill="1" applyBorder="1">
      <alignment/>
      <protection/>
    </xf>
    <xf numFmtId="3" fontId="7" fillId="25" borderId="41" xfId="28" applyNumberFormat="1" applyFont="1" applyFill="1" applyBorder="1">
      <alignment/>
      <protection/>
    </xf>
    <xf numFmtId="3" fontId="7" fillId="25" borderId="13" xfId="28" applyNumberFormat="1" applyFont="1" applyFill="1" applyBorder="1">
      <alignment/>
      <protection/>
    </xf>
    <xf numFmtId="167" fontId="7" fillId="25" borderId="55" xfId="28" applyNumberFormat="1" applyFont="1" applyFill="1" applyBorder="1">
      <alignment/>
      <protection/>
    </xf>
    <xf numFmtId="3" fontId="7" fillId="25" borderId="105" xfId="28" applyNumberFormat="1" applyFont="1" applyFill="1" applyBorder="1">
      <alignment/>
      <protection/>
    </xf>
    <xf numFmtId="3" fontId="7" fillId="25" borderId="32" xfId="28" applyNumberFormat="1" applyFont="1" applyFill="1" applyBorder="1">
      <alignment/>
      <protection/>
    </xf>
    <xf numFmtId="3" fontId="7" fillId="25" borderId="136" xfId="28" applyNumberFormat="1" applyFont="1" applyFill="1" applyBorder="1">
      <alignment/>
      <protection/>
    </xf>
    <xf numFmtId="0" fontId="21" fillId="25" borderId="13" xfId="28" applyFont="1" applyFill="1" applyBorder="1">
      <alignment/>
      <protection/>
    </xf>
    <xf numFmtId="167" fontId="21" fillId="0" borderId="23" xfId="28" applyNumberFormat="1" applyFont="1" applyFill="1" applyBorder="1" applyAlignment="1">
      <alignment horizontal="center"/>
      <protection/>
    </xf>
    <xf numFmtId="0" fontId="21" fillId="0" borderId="35" xfId="28" applyFont="1" applyFill="1" applyBorder="1" applyAlignment="1">
      <alignment horizontal="center"/>
      <protection/>
    </xf>
    <xf numFmtId="167" fontId="21" fillId="0" borderId="137" xfId="28" applyNumberFormat="1" applyFont="1" applyFill="1" applyBorder="1" applyAlignment="1">
      <alignment horizontal="center"/>
      <protection/>
    </xf>
    <xf numFmtId="167" fontId="21" fillId="0" borderId="74" xfId="28" applyNumberFormat="1" applyFont="1" applyFill="1" applyBorder="1" applyAlignment="1">
      <alignment horizontal="center"/>
      <protection/>
    </xf>
    <xf numFmtId="0" fontId="21" fillId="0" borderId="40" xfId="28" applyFont="1" applyFill="1" applyBorder="1" applyAlignment="1">
      <alignment horizontal="center"/>
      <protection/>
    </xf>
    <xf numFmtId="167" fontId="21" fillId="0" borderId="71" xfId="28" applyNumberFormat="1" applyFont="1" applyFill="1" applyBorder="1" applyAlignment="1">
      <alignment horizontal="center"/>
      <protection/>
    </xf>
    <xf numFmtId="167" fontId="21" fillId="0" borderId="130" xfId="28" applyNumberFormat="1" applyFont="1" applyFill="1" applyBorder="1" applyAlignment="1">
      <alignment horizontal="center"/>
      <protection/>
    </xf>
    <xf numFmtId="0" fontId="21" fillId="0" borderId="87" xfId="28" applyFont="1" applyFill="1" applyBorder="1" applyAlignment="1">
      <alignment horizontal="center"/>
      <protection/>
    </xf>
    <xf numFmtId="167" fontId="21" fillId="0" borderId="138" xfId="28" applyNumberFormat="1" applyFont="1" applyFill="1" applyBorder="1" applyAlignment="1">
      <alignment horizontal="center"/>
      <protection/>
    </xf>
    <xf numFmtId="3" fontId="21" fillId="0" borderId="38" xfId="28" applyNumberFormat="1" applyFont="1" applyBorder="1" applyAlignment="1">
      <alignment horizontal="center"/>
      <protection/>
    </xf>
    <xf numFmtId="167" fontId="21" fillId="0" borderId="40" xfId="28" applyNumberFormat="1" applyFont="1" applyBorder="1" applyAlignment="1">
      <alignment horizontal="centerContinuous"/>
      <protection/>
    </xf>
    <xf numFmtId="0" fontId="21" fillId="0" borderId="87" xfId="28" applyFont="1" applyBorder="1" applyAlignment="1">
      <alignment horizontal="center"/>
      <protection/>
    </xf>
    <xf numFmtId="3" fontId="21" fillId="0" borderId="131" xfId="28" applyNumberFormat="1" applyFont="1" applyBorder="1" applyAlignment="1">
      <alignment horizontal="center"/>
      <protection/>
    </xf>
    <xf numFmtId="167" fontId="7" fillId="0" borderId="38" xfId="28" applyNumberFormat="1" applyFont="1" applyBorder="1" applyAlignment="1">
      <alignment horizontal="centerContinuous"/>
      <protection/>
    </xf>
    <xf numFmtId="0" fontId="7" fillId="0" borderId="40" xfId="28" applyFont="1" applyBorder="1" applyAlignment="1">
      <alignment horizontal="center"/>
      <protection/>
    </xf>
    <xf numFmtId="3" fontId="7" fillId="0" borderId="131" xfId="28" applyNumberFormat="1" applyFont="1" applyBorder="1" applyAlignment="1">
      <alignment horizontal="center"/>
      <protection/>
    </xf>
    <xf numFmtId="167" fontId="7" fillId="0" borderId="39" xfId="28" applyNumberFormat="1" applyFont="1" applyBorder="1" applyAlignment="1">
      <alignment horizontal="centerContinuous"/>
      <protection/>
    </xf>
    <xf numFmtId="0" fontId="7" fillId="0" borderId="131" xfId="28" applyFont="1" applyBorder="1" applyAlignment="1">
      <alignment horizontal="center"/>
      <protection/>
    </xf>
    <xf numFmtId="0" fontId="7" fillId="0" borderId="38" xfId="28" applyFont="1" applyBorder="1" applyAlignment="1">
      <alignment horizontal="center"/>
      <protection/>
    </xf>
    <xf numFmtId="3" fontId="7" fillId="0" borderId="38" xfId="28" applyNumberFormat="1" applyFont="1" applyBorder="1" applyAlignment="1">
      <alignment horizontal="center"/>
      <protection/>
    </xf>
    <xf numFmtId="167" fontId="21" fillId="0" borderId="38" xfId="28" applyNumberFormat="1" applyFont="1" applyBorder="1" applyAlignment="1">
      <alignment horizontal="centerContinuous"/>
      <protection/>
    </xf>
    <xf numFmtId="0" fontId="21" fillId="0" borderId="35" xfId="28" applyFont="1" applyBorder="1" applyAlignment="1">
      <alignment horizontal="center"/>
      <protection/>
    </xf>
    <xf numFmtId="3" fontId="21" fillId="0" borderId="77" xfId="28" applyNumberFormat="1" applyFont="1" applyBorder="1" applyAlignment="1">
      <alignment horizontal="center"/>
      <protection/>
    </xf>
    <xf numFmtId="167" fontId="21" fillId="0" borderId="35" xfId="28" applyNumberFormat="1" applyFont="1" applyFill="1" applyBorder="1" applyAlignment="1">
      <alignment horizontal="center"/>
      <protection/>
    </xf>
    <xf numFmtId="167" fontId="21" fillId="0" borderId="45" xfId="28" applyNumberFormat="1" applyFont="1" applyFill="1" applyBorder="1" applyAlignment="1">
      <alignment horizontal="center" wrapText="1"/>
      <protection/>
    </xf>
    <xf numFmtId="166" fontId="21" fillId="0" borderId="45" xfId="28" applyNumberFormat="1" applyFont="1" applyFill="1" applyBorder="1" applyAlignment="1">
      <alignment horizontal="center"/>
      <protection/>
    </xf>
    <xf numFmtId="167" fontId="21" fillId="0" borderId="123" xfId="28" applyNumberFormat="1" applyFont="1" applyFill="1" applyBorder="1" applyAlignment="1">
      <alignment horizontal="center"/>
      <protection/>
    </xf>
    <xf numFmtId="167" fontId="21" fillId="0" borderId="119" xfId="28" applyNumberFormat="1" applyFont="1" applyFill="1" applyBorder="1" applyAlignment="1">
      <alignment horizontal="center" wrapText="1"/>
      <protection/>
    </xf>
    <xf numFmtId="167" fontId="21" fillId="0" borderId="139" xfId="28" applyNumberFormat="1" applyFont="1" applyFill="1" applyBorder="1" applyAlignment="1">
      <alignment horizontal="center" wrapText="1"/>
      <protection/>
    </xf>
    <xf numFmtId="0" fontId="21" fillId="25" borderId="45" xfId="28" applyFont="1" applyFill="1" applyBorder="1" applyAlignment="1">
      <alignment horizontal="center" wrapText="1"/>
      <protection/>
    </xf>
    <xf numFmtId="167" fontId="21" fillId="25" borderId="139" xfId="28" applyNumberFormat="1" applyFont="1" applyFill="1" applyBorder="1" applyAlignment="1">
      <alignment horizontal="center"/>
      <protection/>
    </xf>
    <xf numFmtId="166" fontId="21" fillId="25" borderId="119" xfId="28" applyNumberFormat="1" applyFont="1" applyFill="1" applyBorder="1" applyAlignment="1">
      <alignment horizontal="center"/>
      <protection/>
    </xf>
    <xf numFmtId="0" fontId="21" fillId="25" borderId="61" xfId="28" applyFont="1" applyFill="1" applyBorder="1" applyAlignment="1">
      <alignment horizontal="center" wrapText="1"/>
      <protection/>
    </xf>
    <xf numFmtId="167" fontId="7" fillId="25" borderId="45" xfId="28" applyNumberFormat="1" applyFont="1" applyFill="1" applyBorder="1" applyAlignment="1">
      <alignment horizontal="center"/>
      <protection/>
    </xf>
    <xf numFmtId="166" fontId="7" fillId="25" borderId="139" xfId="28" applyNumberFormat="1" applyFont="1" applyFill="1" applyBorder="1" applyAlignment="1">
      <alignment horizontal="center"/>
      <protection/>
    </xf>
    <xf numFmtId="0" fontId="7" fillId="25" borderId="61" xfId="28" applyFont="1" applyFill="1" applyBorder="1" applyAlignment="1">
      <alignment horizontal="center" wrapText="1"/>
      <protection/>
    </xf>
    <xf numFmtId="167" fontId="7" fillId="25" borderId="140" xfId="28" applyNumberFormat="1" applyFont="1" applyFill="1" applyBorder="1" applyAlignment="1">
      <alignment horizontal="center"/>
      <protection/>
    </xf>
    <xf numFmtId="166" fontId="7" fillId="25" borderId="61" xfId="28" applyNumberFormat="1" applyFont="1" applyFill="1" applyBorder="1" applyAlignment="1">
      <alignment horizontal="center"/>
      <protection/>
    </xf>
    <xf numFmtId="0" fontId="7" fillId="25" borderId="61" xfId="28" applyFont="1" applyFill="1" applyBorder="1" applyAlignment="1">
      <alignment horizontal="center"/>
      <protection/>
    </xf>
    <xf numFmtId="166" fontId="7" fillId="25" borderId="45" xfId="28" applyNumberFormat="1" applyFont="1" applyFill="1" applyBorder="1" applyAlignment="1">
      <alignment horizontal="center"/>
      <protection/>
    </xf>
    <xf numFmtId="0" fontId="7" fillId="25" borderId="45" xfId="28" applyFont="1" applyFill="1" applyBorder="1" applyAlignment="1">
      <alignment horizontal="center"/>
      <protection/>
    </xf>
    <xf numFmtId="167" fontId="21" fillId="25" borderId="45" xfId="28" applyNumberFormat="1" applyFont="1" applyFill="1" applyBorder="1" applyAlignment="1">
      <alignment horizontal="center"/>
      <protection/>
    </xf>
    <xf numFmtId="166" fontId="21" fillId="25" borderId="88" xfId="28" applyNumberFormat="1" applyFont="1" applyFill="1" applyBorder="1" applyAlignment="1">
      <alignment horizontal="center"/>
      <protection/>
    </xf>
    <xf numFmtId="0" fontId="21" fillId="25" borderId="45" xfId="28" applyFont="1" applyFill="1" applyBorder="1" applyAlignment="1">
      <alignment horizontal="center"/>
      <protection/>
    </xf>
    <xf numFmtId="0" fontId="21" fillId="25" borderId="124" xfId="28" applyFont="1" applyFill="1" applyBorder="1" applyAlignment="1">
      <alignment horizontal="center"/>
      <protection/>
    </xf>
    <xf numFmtId="0" fontId="25" fillId="0" borderId="0" xfId="28" applyFont="1" applyBorder="1" applyAlignment="1">
      <alignment horizontal="center"/>
      <protection/>
    </xf>
    <xf numFmtId="0" fontId="4" fillId="0" borderId="0" xfId="28" applyFont="1" applyBorder="1" applyAlignment="1">
      <alignment horizontal="center"/>
      <protection/>
    </xf>
    <xf numFmtId="0" fontId="4" fillId="0" borderId="0" xfId="28" applyFont="1" applyFill="1" applyBorder="1" applyAlignment="1">
      <alignment horizontal="center"/>
      <protection/>
    </xf>
    <xf numFmtId="0" fontId="5" fillId="0" borderId="0" xfId="28" applyFont="1" applyFill="1" applyBorder="1" applyAlignment="1">
      <alignment horizontal="center"/>
      <protection/>
    </xf>
    <xf numFmtId="0" fontId="4" fillId="0" borderId="0" xfId="28" applyFont="1" applyBorder="1" applyAlignment="1">
      <alignment horizontal="center"/>
      <protection/>
    </xf>
    <xf numFmtId="0" fontId="22" fillId="0" borderId="0" xfId="28" applyFont="1" applyBorder="1">
      <alignment/>
      <protection/>
    </xf>
    <xf numFmtId="0" fontId="40" fillId="0" borderId="0" xfId="28" applyFont="1" applyBorder="1" applyAlignment="1">
      <alignment horizontal="center"/>
      <protection/>
    </xf>
    <xf numFmtId="0" fontId="40" fillId="0" borderId="141" xfId="28" applyFont="1" applyBorder="1" applyAlignment="1">
      <alignment horizontal="left"/>
      <protection/>
    </xf>
    <xf numFmtId="0" fontId="40" fillId="0" borderId="63" xfId="28" applyFont="1" applyBorder="1" applyAlignment="1">
      <alignment horizontal="center"/>
      <protection/>
    </xf>
    <xf numFmtId="0" fontId="40" fillId="0" borderId="142" xfId="28" applyFont="1" applyBorder="1">
      <alignment/>
      <protection/>
    </xf>
    <xf numFmtId="0" fontId="40" fillId="0" borderId="84" xfId="28" applyFont="1" applyBorder="1">
      <alignment/>
      <protection/>
    </xf>
    <xf numFmtId="167" fontId="22" fillId="0" borderId="0" xfId="28" applyNumberFormat="1" applyFont="1" applyBorder="1">
      <alignment/>
      <protection/>
    </xf>
    <xf numFmtId="0" fontId="22" fillId="0" borderId="78" xfId="28" applyFont="1" applyBorder="1">
      <alignment/>
      <protection/>
    </xf>
    <xf numFmtId="0" fontId="22" fillId="0" borderId="72" xfId="28" applyFont="1" applyBorder="1">
      <alignment/>
      <protection/>
    </xf>
    <xf numFmtId="3" fontId="40" fillId="0" borderId="0" xfId="28" applyNumberFormat="1" applyFont="1" applyBorder="1">
      <alignment/>
      <protection/>
    </xf>
    <xf numFmtId="0" fontId="4" fillId="0" borderId="0" xfId="28" applyFont="1" applyAlignment="1">
      <alignment horizontal="center"/>
      <protection/>
    </xf>
    <xf numFmtId="0" fontId="5" fillId="0" borderId="22" xfId="28" applyFont="1" applyFill="1" applyBorder="1">
      <alignment/>
      <protection/>
    </xf>
    <xf numFmtId="0" fontId="5" fillId="0" borderId="22" xfId="28" applyFont="1" applyBorder="1">
      <alignment/>
      <protection/>
    </xf>
    <xf numFmtId="0" fontId="4" fillId="0" borderId="13" xfId="28" applyFont="1" applyBorder="1">
      <alignment/>
      <protection/>
    </xf>
    <xf numFmtId="167" fontId="21" fillId="0" borderId="45" xfId="28" applyNumberFormat="1" applyFont="1" applyFill="1" applyBorder="1" applyAlignment="1">
      <alignment horizontal="center"/>
      <protection/>
    </xf>
    <xf numFmtId="167" fontId="21" fillId="0" borderId="38" xfId="28" applyNumberFormat="1" applyFont="1" applyFill="1" applyBorder="1" applyAlignment="1">
      <alignment horizontal="center"/>
      <protection/>
    </xf>
    <xf numFmtId="3" fontId="38" fillId="0" borderId="26" xfId="28" applyNumberFormat="1" applyFont="1" applyFill="1" applyBorder="1">
      <alignment/>
      <protection/>
    </xf>
    <xf numFmtId="3" fontId="35" fillId="0" borderId="129" xfId="28" applyNumberFormat="1" applyFont="1" applyFill="1" applyBorder="1">
      <alignment/>
      <protection/>
    </xf>
    <xf numFmtId="3" fontId="35" fillId="0" borderId="143" xfId="28" applyNumberFormat="1" applyFont="1" applyFill="1" applyBorder="1">
      <alignment/>
      <protection/>
    </xf>
    <xf numFmtId="167" fontId="35" fillId="0" borderId="144" xfId="28" applyNumberFormat="1" applyFont="1" applyFill="1" applyBorder="1">
      <alignment/>
      <protection/>
    </xf>
    <xf numFmtId="167" fontId="35" fillId="0" borderId="145" xfId="28" applyNumberFormat="1" applyFont="1" applyFill="1" applyBorder="1">
      <alignment/>
      <protection/>
    </xf>
    <xf numFmtId="0" fontId="28" fillId="20" borderId="0" xfId="0" applyFont="1" applyFill="1" applyBorder="1"/>
    <xf numFmtId="3" fontId="5" fillId="0" borderId="32" xfId="0" applyNumberFormat="1" applyFont="1" applyFill="1" applyBorder="1"/>
    <xf numFmtId="0" fontId="5" fillId="0" borderId="55" xfId="22" applyFont="1" applyFill="1" applyBorder="1" applyAlignment="1">
      <alignment horizontal="center"/>
      <protection/>
    </xf>
    <xf numFmtId="0" fontId="5" fillId="0" borderId="29" xfId="22" applyFont="1" applyFill="1" applyBorder="1" applyAlignment="1">
      <alignment horizontal="center"/>
      <protection/>
    </xf>
    <xf numFmtId="0" fontId="5" fillId="0" borderId="56" xfId="22" applyFont="1" applyFill="1" applyBorder="1" applyAlignment="1">
      <alignment horizontal="center" wrapText="1"/>
      <protection/>
    </xf>
    <xf numFmtId="0" fontId="27" fillId="0" borderId="32" xfId="0" applyFont="1" applyFill="1" applyBorder="1"/>
    <xf numFmtId="166" fontId="28" fillId="20" borderId="55" xfId="0" applyNumberFormat="1" applyFont="1" applyFill="1" applyBorder="1"/>
    <xf numFmtId="166" fontId="28" fillId="20" borderId="56" xfId="0" applyNumberFormat="1" applyFont="1" applyFill="1" applyBorder="1"/>
    <xf numFmtId="166" fontId="26" fillId="20" borderId="54" xfId="0" applyNumberFormat="1" applyFont="1" applyFill="1" applyBorder="1"/>
    <xf numFmtId="166" fontId="26" fillId="20" borderId="146" xfId="0" applyNumberFormat="1" applyFont="1" applyFill="1" applyBorder="1"/>
    <xf numFmtId="166" fontId="26" fillId="0" borderId="47" xfId="0" applyNumberFormat="1" applyFont="1" applyFill="1" applyBorder="1"/>
    <xf numFmtId="3" fontId="26" fillId="0" borderId="115" xfId="0" applyNumberFormat="1" applyFont="1" applyFill="1" applyBorder="1"/>
    <xf numFmtId="3" fontId="4" fillId="0" borderId="101" xfId="0" applyNumberFormat="1" applyFont="1" applyFill="1" applyBorder="1"/>
    <xf numFmtId="3" fontId="4" fillId="0" borderId="17" xfId="0" applyNumberFormat="1" applyFont="1" applyFill="1" applyBorder="1"/>
    <xf numFmtId="3" fontId="4" fillId="0" borderId="64" xfId="0" applyNumberFormat="1" applyFont="1" applyFill="1" applyBorder="1"/>
    <xf numFmtId="3" fontId="5" fillId="0" borderId="105" xfId="0" applyNumberFormat="1" applyFont="1" applyFill="1" applyBorder="1"/>
    <xf numFmtId="1" fontId="4" fillId="0" borderId="34" xfId="0" applyNumberFormat="1" applyFont="1" applyFill="1" applyBorder="1"/>
    <xf numFmtId="1" fontId="4" fillId="0" borderId="14" xfId="0" applyNumberFormat="1" applyFont="1" applyFill="1" applyBorder="1"/>
    <xf numFmtId="1" fontId="4" fillId="0" borderId="17" xfId="0" applyNumberFormat="1" applyFont="1" applyFill="1" applyBorder="1"/>
    <xf numFmtId="0" fontId="9" fillId="0" borderId="0" xfId="22" applyFont="1" applyFill="1" applyAlignment="1">
      <alignment/>
      <protection/>
    </xf>
    <xf numFmtId="167" fontId="5" fillId="0" borderId="42" xfId="0" applyNumberFormat="1" applyFont="1" applyFill="1" applyBorder="1"/>
    <xf numFmtId="3" fontId="22" fillId="0" borderId="147" xfId="0" applyNumberFormat="1" applyFont="1" applyBorder="1" applyAlignment="1">
      <alignment horizontal="center"/>
    </xf>
    <xf numFmtId="3" fontId="22" fillId="0" borderId="32" xfId="0" applyNumberFormat="1" applyFont="1" applyBorder="1" applyAlignment="1">
      <alignment horizontal="center"/>
    </xf>
    <xf numFmtId="3" fontId="8" fillId="0" borderId="14" xfId="20" applyNumberFormat="1" applyFont="1" applyBorder="1">
      <alignment/>
      <protection/>
    </xf>
    <xf numFmtId="3" fontId="29" fillId="0" borderId="17" xfId="0" applyNumberFormat="1" applyFont="1" applyBorder="1"/>
    <xf numFmtId="3" fontId="8" fillId="0" borderId="17" xfId="0" applyNumberFormat="1" applyFont="1" applyBorder="1"/>
    <xf numFmtId="3" fontId="8" fillId="0" borderId="17" xfId="20" applyNumberFormat="1" applyFont="1" applyFill="1" applyBorder="1">
      <alignment/>
      <protection/>
    </xf>
    <xf numFmtId="3" fontId="9" fillId="0" borderId="17" xfId="0" applyNumberFormat="1" applyFont="1" applyBorder="1"/>
    <xf numFmtId="3" fontId="28" fillId="0" borderId="17" xfId="0" applyNumberFormat="1" applyFont="1" applyBorder="1"/>
    <xf numFmtId="0" fontId="22" fillId="0" borderId="141" xfId="0" applyFont="1" applyBorder="1" applyAlignment="1">
      <alignment horizontal="center"/>
    </xf>
    <xf numFmtId="3" fontId="22" fillId="0" borderId="33" xfId="0" applyNumberFormat="1" applyFont="1" applyBorder="1" applyAlignment="1">
      <alignment horizontal="center"/>
    </xf>
    <xf numFmtId="3" fontId="8" fillId="0" borderId="125" xfId="20" applyNumberFormat="1" applyFont="1" applyBorder="1">
      <alignment/>
      <protection/>
    </xf>
    <xf numFmtId="3" fontId="29" fillId="0" borderId="16" xfId="0" applyNumberFormat="1" applyFont="1" applyBorder="1"/>
    <xf numFmtId="3" fontId="8" fillId="0" borderId="16" xfId="0" applyNumberFormat="1" applyFont="1" applyBorder="1"/>
    <xf numFmtId="3" fontId="8" fillId="0" borderId="16" xfId="20" applyNumberFormat="1" applyFont="1" applyFill="1" applyBorder="1">
      <alignment/>
      <protection/>
    </xf>
    <xf numFmtId="3" fontId="9" fillId="0" borderId="16" xfId="0" applyNumberFormat="1" applyFont="1" applyBorder="1"/>
    <xf numFmtId="3" fontId="28" fillId="0" borderId="16" xfId="0" applyNumberFormat="1" applyFont="1" applyBorder="1"/>
    <xf numFmtId="3" fontId="22" fillId="0" borderId="141" xfId="0" applyNumberFormat="1" applyFont="1" applyBorder="1" applyAlignment="1">
      <alignment horizontal="center"/>
    </xf>
    <xf numFmtId="3" fontId="30" fillId="0" borderId="148" xfId="20" applyNumberFormat="1" applyFont="1" applyFill="1" applyBorder="1">
      <alignment/>
      <protection/>
    </xf>
    <xf numFmtId="3" fontId="29" fillId="0" borderId="62" xfId="0" applyNumberFormat="1" applyFont="1" applyFill="1" applyBorder="1"/>
    <xf numFmtId="3" fontId="8" fillId="0" borderId="62" xfId="0" applyNumberFormat="1" applyFont="1" applyFill="1" applyBorder="1"/>
    <xf numFmtId="3" fontId="28" fillId="0" borderId="62" xfId="0" applyNumberFormat="1" applyFont="1" applyFill="1" applyBorder="1"/>
    <xf numFmtId="3" fontId="9" fillId="20" borderId="62" xfId="0" applyNumberFormat="1" applyFont="1" applyFill="1" applyBorder="1"/>
    <xf numFmtId="3" fontId="28" fillId="20" borderId="62" xfId="0" applyNumberFormat="1" applyFont="1" applyFill="1" applyBorder="1"/>
    <xf numFmtId="3" fontId="8" fillId="20" borderId="62" xfId="0" applyNumberFormat="1" applyFont="1" applyFill="1" applyBorder="1"/>
    <xf numFmtId="3" fontId="22" fillId="0" borderId="74" xfId="0" applyNumberFormat="1" applyFont="1" applyBorder="1" applyAlignment="1">
      <alignment horizontal="center"/>
    </xf>
    <xf numFmtId="3" fontId="22" fillId="0" borderId="149" xfId="0" applyNumberFormat="1" applyFont="1" applyBorder="1" applyAlignment="1">
      <alignment horizontal="center"/>
    </xf>
    <xf numFmtId="3" fontId="8" fillId="0" borderId="150" xfId="0" applyNumberFormat="1" applyFont="1" applyBorder="1"/>
    <xf numFmtId="3" fontId="29" fillId="0" borderId="132" xfId="0" applyNumberFormat="1" applyFont="1" applyBorder="1"/>
    <xf numFmtId="3" fontId="8" fillId="0" borderId="132" xfId="0" applyNumberFormat="1" applyFont="1" applyBorder="1"/>
    <xf numFmtId="3" fontId="8" fillId="0" borderId="132" xfId="0" applyNumberFormat="1" applyFont="1" applyFill="1" applyBorder="1"/>
    <xf numFmtId="3" fontId="9" fillId="0" borderId="132" xfId="0" applyNumberFormat="1" applyFont="1" applyBorder="1"/>
    <xf numFmtId="3" fontId="28" fillId="0" borderId="132" xfId="0" applyNumberFormat="1" applyFont="1" applyBorder="1"/>
    <xf numFmtId="3" fontId="8" fillId="0" borderId="14" xfId="0" applyNumberFormat="1" applyFont="1" applyBorder="1"/>
    <xf numFmtId="3" fontId="8" fillId="0" borderId="17" xfId="0" applyNumberFormat="1" applyFont="1" applyFill="1" applyBorder="1"/>
    <xf numFmtId="0" fontId="22" fillId="0" borderId="74" xfId="0" applyFont="1" applyBorder="1" applyAlignment="1">
      <alignment horizontal="center"/>
    </xf>
    <xf numFmtId="3" fontId="9" fillId="0" borderId="77" xfId="21" applyNumberFormat="1" applyFont="1" applyBorder="1" applyAlignment="1">
      <alignment horizontal="right"/>
      <protection/>
    </xf>
    <xf numFmtId="3" fontId="22" fillId="0" borderId="88" xfId="0" applyNumberFormat="1" applyFont="1" applyBorder="1" applyAlignment="1">
      <alignment horizontal="center"/>
    </xf>
    <xf numFmtId="3" fontId="28" fillId="0" borderId="64" xfId="0" applyNumberFormat="1" applyFont="1" applyBorder="1"/>
    <xf numFmtId="3" fontId="22" fillId="0" borderId="119" xfId="0" applyNumberFormat="1" applyFont="1" applyBorder="1" applyAlignment="1">
      <alignment horizontal="center"/>
    </xf>
    <xf numFmtId="3" fontId="40" fillId="0" borderId="23" xfId="0" applyNumberFormat="1" applyFont="1" applyBorder="1" applyAlignment="1">
      <alignment horizontal="center"/>
    </xf>
    <xf numFmtId="3" fontId="40" fillId="0" borderId="88" xfId="0" applyNumberFormat="1" applyFont="1" applyBorder="1" applyAlignment="1">
      <alignment horizontal="center"/>
    </xf>
    <xf numFmtId="3" fontId="28" fillId="20" borderId="87" xfId="0" applyNumberFormat="1" applyFont="1" applyFill="1" applyBorder="1"/>
    <xf numFmtId="3" fontId="8" fillId="0" borderId="23" xfId="0" applyNumberFormat="1" applyFont="1" applyFill="1" applyBorder="1"/>
    <xf numFmtId="0" fontId="11" fillId="0" borderId="151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2" fillId="0" borderId="44" xfId="0" applyFont="1" applyBorder="1"/>
    <xf numFmtId="0" fontId="12" fillId="0" borderId="70" xfId="0" applyFont="1" applyBorder="1"/>
    <xf numFmtId="167" fontId="5" fillId="0" borderId="32" xfId="0" applyNumberFormat="1" applyFont="1" applyFill="1" applyBorder="1"/>
    <xf numFmtId="1" fontId="5" fillId="0" borderId="35" xfId="0" applyNumberFormat="1" applyFont="1" applyFill="1" applyBorder="1"/>
    <xf numFmtId="1" fontId="5" fillId="0" borderId="39" xfId="0" applyNumberFormat="1" applyFont="1" applyFill="1" applyBorder="1"/>
    <xf numFmtId="3" fontId="5" fillId="26" borderId="32" xfId="0" applyNumberFormat="1" applyFont="1" applyFill="1" applyBorder="1"/>
    <xf numFmtId="0" fontId="5" fillId="0" borderId="21" xfId="0" applyFont="1" applyFill="1" applyBorder="1" applyAlignment="1">
      <alignment horizontal="left"/>
    </xf>
    <xf numFmtId="0" fontId="5" fillId="0" borderId="47" xfId="0" applyFont="1" applyFill="1" applyBorder="1"/>
    <xf numFmtId="0" fontId="28" fillId="0" borderId="66" xfId="0" applyFont="1" applyFill="1" applyBorder="1"/>
    <xf numFmtId="0" fontId="28" fillId="0" borderId="47" xfId="0" applyFont="1" applyFill="1" applyBorder="1"/>
    <xf numFmtId="166" fontId="5" fillId="26" borderId="35" xfId="0" applyNumberFormat="1" applyFont="1" applyFill="1" applyBorder="1"/>
    <xf numFmtId="166" fontId="5" fillId="26" borderId="39" xfId="0" applyNumberFormat="1" applyFont="1" applyFill="1" applyBorder="1"/>
    <xf numFmtId="3" fontId="26" fillId="26" borderId="68" xfId="0" applyNumberFormat="1" applyFont="1" applyFill="1" applyBorder="1"/>
    <xf numFmtId="3" fontId="26" fillId="26" borderId="17" xfId="0" applyNumberFormat="1" applyFont="1" applyFill="1" applyBorder="1"/>
    <xf numFmtId="166" fontId="26" fillId="26" borderId="34" xfId="0" applyNumberFormat="1" applyFont="1" applyFill="1" applyBorder="1"/>
    <xf numFmtId="166" fontId="4" fillId="26" borderId="17" xfId="0" applyNumberFormat="1" applyFont="1" applyFill="1" applyBorder="1"/>
    <xf numFmtId="166" fontId="4" fillId="26" borderId="34" xfId="0" applyNumberFormat="1" applyFont="1" applyFill="1" applyBorder="1"/>
    <xf numFmtId="0" fontId="27" fillId="26" borderId="21" xfId="0" applyFont="1" applyFill="1" applyBorder="1" applyAlignment="1">
      <alignment horizontal="centerContinuous"/>
    </xf>
    <xf numFmtId="0" fontId="27" fillId="26" borderId="66" xfId="0" applyFont="1" applyFill="1" applyBorder="1" applyAlignment="1">
      <alignment horizontal="centerContinuous"/>
    </xf>
    <xf numFmtId="0" fontId="27" fillId="26" borderId="47" xfId="0" applyFont="1" applyFill="1" applyBorder="1" applyAlignment="1">
      <alignment horizontal="centerContinuous"/>
    </xf>
    <xf numFmtId="167" fontId="5" fillId="0" borderId="136" xfId="0" applyNumberFormat="1" applyFont="1" applyFill="1" applyBorder="1"/>
    <xf numFmtId="166" fontId="5" fillId="0" borderId="87" xfId="0" applyNumberFormat="1" applyFont="1" applyFill="1" applyBorder="1"/>
    <xf numFmtId="3" fontId="5" fillId="0" borderId="136" xfId="0" applyNumberFormat="1" applyFont="1" applyFill="1" applyBorder="1"/>
    <xf numFmtId="3" fontId="5" fillId="0" borderId="77" xfId="0" applyNumberFormat="1" applyFont="1" applyFill="1" applyBorder="1"/>
    <xf numFmtId="3" fontId="28" fillId="20" borderId="0" xfId="0" applyNumberFormat="1" applyFont="1" applyFill="1" applyBorder="1"/>
    <xf numFmtId="0" fontId="28" fillId="20" borderId="78" xfId="0" applyFont="1" applyFill="1" applyBorder="1"/>
    <xf numFmtId="0" fontId="5" fillId="0" borderId="13" xfId="22" applyFont="1" applyFill="1" applyBorder="1" applyAlignment="1">
      <alignment horizontal="center"/>
      <protection/>
    </xf>
    <xf numFmtId="0" fontId="5" fillId="0" borderId="22" xfId="22" applyFont="1" applyFill="1" applyBorder="1" applyAlignment="1">
      <alignment horizontal="center"/>
      <protection/>
    </xf>
    <xf numFmtId="3" fontId="27" fillId="0" borderId="100" xfId="0" applyNumberFormat="1" applyFont="1" applyFill="1" applyBorder="1"/>
    <xf numFmtId="3" fontId="5" fillId="0" borderId="152" xfId="0" applyNumberFormat="1" applyFont="1" applyFill="1" applyBorder="1"/>
    <xf numFmtId="3" fontId="5" fillId="0" borderId="153" xfId="0" applyNumberFormat="1" applyFont="1" applyFill="1" applyBorder="1"/>
    <xf numFmtId="3" fontId="5" fillId="0" borderId="154" xfId="0" applyNumberFormat="1" applyFont="1" applyFill="1" applyBorder="1"/>
    <xf numFmtId="0" fontId="0" fillId="0" borderId="0" xfId="0" applyFill="1"/>
    <xf numFmtId="3" fontId="5" fillId="0" borderId="88" xfId="0" applyNumberFormat="1" applyFont="1" applyFill="1" applyBorder="1"/>
    <xf numFmtId="167" fontId="5" fillId="0" borderId="140" xfId="0" applyNumberFormat="1" applyFont="1" applyFill="1" applyBorder="1"/>
    <xf numFmtId="3" fontId="5" fillId="0" borderId="118" xfId="0" applyNumberFormat="1" applyFont="1" applyFill="1" applyBorder="1"/>
    <xf numFmtId="167" fontId="35" fillId="0" borderId="142" xfId="28" applyNumberFormat="1" applyFont="1" applyFill="1" applyBorder="1">
      <alignment/>
      <protection/>
    </xf>
    <xf numFmtId="3" fontId="35" fillId="0" borderId="81" xfId="28" applyNumberFormat="1" applyFont="1" applyFill="1" applyBorder="1">
      <alignment/>
      <protection/>
    </xf>
    <xf numFmtId="3" fontId="35" fillId="0" borderId="95" xfId="28" applyNumberFormat="1" applyFont="1" applyFill="1" applyBorder="1">
      <alignment/>
      <protection/>
    </xf>
    <xf numFmtId="0" fontId="9" fillId="0" borderId="0" xfId="0" applyFont="1" applyFill="1" applyBorder="1" applyAlignment="1">
      <alignment/>
    </xf>
    <xf numFmtId="0" fontId="5" fillId="0" borderId="22" xfId="28" applyFont="1" applyBorder="1" applyAlignment="1">
      <alignment horizontal="center"/>
      <protection/>
    </xf>
    <xf numFmtId="0" fontId="38" fillId="0" borderId="131" xfId="28" applyFont="1" applyBorder="1" applyAlignment="1">
      <alignment horizontal="center"/>
      <protection/>
    </xf>
    <xf numFmtId="0" fontId="7" fillId="0" borderId="22" xfId="28" applyFont="1" applyBorder="1">
      <alignment/>
      <protection/>
    </xf>
    <xf numFmtId="0" fontId="16" fillId="0" borderId="13" xfId="0" applyFont="1" applyFill="1" applyBorder="1" applyAlignment="1">
      <alignment horizontal="centerContinuous"/>
    </xf>
    <xf numFmtId="0" fontId="5" fillId="0" borderId="22" xfId="0" applyFont="1" applyFill="1" applyBorder="1" applyAlignment="1">
      <alignment horizontal="center"/>
    </xf>
    <xf numFmtId="0" fontId="4" fillId="0" borderId="67" xfId="0" applyFont="1" applyFill="1" applyBorder="1"/>
    <xf numFmtId="0" fontId="5" fillId="0" borderId="13" xfId="0" applyFont="1" applyFill="1" applyBorder="1" applyAlignment="1">
      <alignment horizontal="centerContinuous"/>
    </xf>
    <xf numFmtId="0" fontId="5" fillId="0" borderId="22" xfId="0" applyFont="1" applyBorder="1"/>
    <xf numFmtId="0" fontId="5" fillId="0" borderId="22" xfId="0" applyFont="1" applyBorder="1" applyAlignment="1">
      <alignment horizontal="center"/>
    </xf>
    <xf numFmtId="0" fontId="4" fillId="0" borderId="22" xfId="0" applyFont="1" applyBorder="1"/>
    <xf numFmtId="0" fontId="22" fillId="0" borderId="45" xfId="0" applyFont="1" applyBorder="1"/>
    <xf numFmtId="3" fontId="29" fillId="0" borderId="16" xfId="0" applyNumberFormat="1" applyFont="1" applyBorder="1"/>
    <xf numFmtId="3" fontId="8" fillId="0" borderId="16" xfId="0" applyNumberFormat="1" applyFont="1" applyBorder="1"/>
    <xf numFmtId="3" fontId="8" fillId="0" borderId="16" xfId="20" applyNumberFormat="1" applyFont="1" applyFill="1" applyBorder="1">
      <alignment/>
      <protection/>
    </xf>
    <xf numFmtId="3" fontId="9" fillId="0" borderId="16" xfId="0" applyNumberFormat="1" applyFont="1" applyBorder="1"/>
    <xf numFmtId="3" fontId="28" fillId="0" borderId="16" xfId="0" applyNumberFormat="1" applyFont="1" applyBorder="1"/>
    <xf numFmtId="3" fontId="29" fillId="0" borderId="17" xfId="0" applyNumberFormat="1" applyFont="1" applyBorder="1"/>
    <xf numFmtId="3" fontId="8" fillId="0" borderId="17" xfId="0" applyNumberFormat="1" applyFont="1" applyBorder="1"/>
    <xf numFmtId="3" fontId="8" fillId="0" borderId="17" xfId="0" applyNumberFormat="1" applyFont="1" applyFill="1" applyBorder="1"/>
    <xf numFmtId="3" fontId="9" fillId="0" borderId="17" xfId="0" applyNumberFormat="1" applyFont="1" applyBorder="1"/>
    <xf numFmtId="3" fontId="9" fillId="0" borderId="155" xfId="0" applyNumberFormat="1" applyFont="1" applyBorder="1"/>
    <xf numFmtId="3" fontId="8" fillId="0" borderId="17" xfId="0" applyNumberFormat="1" applyFont="1" applyBorder="1"/>
    <xf numFmtId="0" fontId="11" fillId="0" borderId="74" xfId="0" applyFont="1" applyFill="1" applyBorder="1"/>
    <xf numFmtId="0" fontId="12" fillId="0" borderId="78" xfId="0" applyFont="1" applyBorder="1"/>
    <xf numFmtId="0" fontId="12" fillId="0" borderId="19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11" fillId="0" borderId="78" xfId="0" applyFont="1" applyBorder="1"/>
    <xf numFmtId="0" fontId="11" fillId="0" borderId="19" xfId="0" applyFont="1" applyBorder="1"/>
    <xf numFmtId="0" fontId="11" fillId="0" borderId="78" xfId="0" applyFont="1" applyFill="1" applyBorder="1"/>
    <xf numFmtId="0" fontId="11" fillId="0" borderId="99" xfId="0" applyFont="1" applyFill="1" applyBorder="1"/>
    <xf numFmtId="0" fontId="12" fillId="0" borderId="44" xfId="0" applyFont="1" applyFill="1" applyBorder="1"/>
    <xf numFmtId="0" fontId="12" fillId="0" borderId="115" xfId="0" applyFont="1" applyFill="1" applyBorder="1"/>
    <xf numFmtId="0" fontId="16" fillId="0" borderId="74" xfId="0" applyFont="1" applyFill="1" applyBorder="1" applyAlignment="1">
      <alignment horizontal="centerContinuous"/>
    </xf>
    <xf numFmtId="0" fontId="12" fillId="0" borderId="137" xfId="0" applyFont="1" applyBorder="1" applyAlignment="1">
      <alignment horizontal="center"/>
    </xf>
    <xf numFmtId="0" fontId="12" fillId="0" borderId="107" xfId="0" applyFont="1" applyBorder="1" applyAlignment="1">
      <alignment horizontal="center"/>
    </xf>
    <xf numFmtId="3" fontId="28" fillId="0" borderId="21" xfId="0" applyNumberFormat="1" applyFont="1" applyFill="1" applyBorder="1"/>
    <xf numFmtId="0" fontId="5" fillId="0" borderId="141" xfId="0" applyFont="1" applyFill="1" applyBorder="1" applyAlignment="1">
      <alignment horizontal="center"/>
    </xf>
    <xf numFmtId="0" fontId="27" fillId="26" borderId="21" xfId="0" applyFont="1" applyFill="1" applyBorder="1" applyAlignment="1">
      <alignment horizontal="center"/>
    </xf>
    <xf numFmtId="0" fontId="27" fillId="26" borderId="47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21" fillId="25" borderId="131" xfId="28" applyFont="1" applyFill="1" applyBorder="1">
      <alignment/>
      <protection/>
    </xf>
    <xf numFmtId="3" fontId="35" fillId="0" borderId="18" xfId="28" applyNumberFormat="1" applyFont="1" applyFill="1" applyBorder="1">
      <alignment/>
      <protection/>
    </xf>
    <xf numFmtId="167" fontId="35" fillId="0" borderId="43" xfId="28" applyNumberFormat="1" applyFont="1" applyFill="1" applyBorder="1">
      <alignment/>
      <protection/>
    </xf>
    <xf numFmtId="0" fontId="21" fillId="25" borderId="51" xfId="28" applyFont="1" applyFill="1" applyBorder="1">
      <alignment/>
      <protection/>
    </xf>
    <xf numFmtId="0" fontId="21" fillId="25" borderId="57" xfId="28" applyFont="1" applyFill="1" applyBorder="1">
      <alignment/>
      <protection/>
    </xf>
    <xf numFmtId="3" fontId="35" fillId="0" borderId="112" xfId="28" applyNumberFormat="1" applyFont="1" applyFill="1" applyBorder="1">
      <alignment/>
      <protection/>
    </xf>
    <xf numFmtId="167" fontId="35" fillId="0" borderId="103" xfId="28" applyNumberFormat="1" applyFont="1" applyFill="1" applyBorder="1">
      <alignment/>
      <protection/>
    </xf>
    <xf numFmtId="0" fontId="21" fillId="25" borderId="156" xfId="28" applyFont="1" applyFill="1" applyBorder="1">
      <alignment/>
      <protection/>
    </xf>
    <xf numFmtId="3" fontId="38" fillId="0" borderId="154" xfId="28" applyNumberFormat="1" applyFont="1" applyFill="1" applyBorder="1">
      <alignment/>
      <protection/>
    </xf>
    <xf numFmtId="167" fontId="38" fillId="0" borderId="157" xfId="28" applyNumberFormat="1" applyFont="1" applyFill="1" applyBorder="1">
      <alignment/>
      <protection/>
    </xf>
    <xf numFmtId="167" fontId="35" fillId="0" borderId="18" xfId="28" applyNumberFormat="1" applyFont="1" applyFill="1" applyBorder="1">
      <alignment/>
      <protection/>
    </xf>
    <xf numFmtId="166" fontId="4" fillId="0" borderId="16" xfId="0" applyNumberFormat="1" applyFont="1" applyFill="1" applyBorder="1"/>
    <xf numFmtId="166" fontId="4" fillId="0" borderId="15" xfId="0" applyNumberFormat="1" applyFont="1" applyFill="1" applyBorder="1"/>
    <xf numFmtId="0" fontId="28" fillId="0" borderId="15" xfId="0" applyFont="1" applyFill="1" applyBorder="1"/>
    <xf numFmtId="0" fontId="28" fillId="0" borderId="16" xfId="0" applyFont="1" applyFill="1" applyBorder="1"/>
    <xf numFmtId="0" fontId="28" fillId="0" borderId="102" xfId="0" applyFont="1" applyFill="1" applyBorder="1"/>
    <xf numFmtId="166" fontId="26" fillId="20" borderId="125" xfId="0" applyNumberFormat="1" applyFont="1" applyFill="1" applyBorder="1"/>
    <xf numFmtId="166" fontId="26" fillId="20" borderId="16" xfId="0" applyNumberFormat="1" applyFont="1" applyFill="1" applyBorder="1"/>
    <xf numFmtId="166" fontId="26" fillId="26" borderId="16" xfId="0" applyNumberFormat="1" applyFont="1" applyFill="1" applyBorder="1"/>
    <xf numFmtId="167" fontId="4" fillId="0" borderId="17" xfId="0" applyNumberFormat="1" applyFont="1" applyFill="1" applyBorder="1"/>
    <xf numFmtId="167" fontId="5" fillId="0" borderId="35" xfId="0" applyNumberFormat="1" applyFont="1" applyFill="1" applyBorder="1"/>
    <xf numFmtId="166" fontId="28" fillId="20" borderId="33" xfId="0" applyNumberFormat="1" applyFont="1" applyFill="1" applyBorder="1"/>
    <xf numFmtId="166" fontId="28" fillId="20" borderId="106" xfId="0" applyNumberFormat="1" applyFont="1" applyFill="1" applyBorder="1"/>
    <xf numFmtId="166" fontId="26" fillId="20" borderId="102" xfId="0" applyNumberFormat="1" applyFont="1" applyFill="1" applyBorder="1"/>
    <xf numFmtId="166" fontId="26" fillId="0" borderId="33" xfId="0" applyNumberFormat="1" applyFont="1" applyFill="1" applyBorder="1"/>
    <xf numFmtId="0" fontId="26" fillId="20" borderId="16" xfId="0" applyFont="1" applyFill="1" applyBorder="1"/>
    <xf numFmtId="0" fontId="26" fillId="20" borderId="102" xfId="0" applyFont="1" applyFill="1" applyBorder="1"/>
    <xf numFmtId="0" fontId="26" fillId="20" borderId="18" xfId="0" applyFont="1" applyFill="1" applyBorder="1"/>
    <xf numFmtId="0" fontId="26" fillId="20" borderId="112" xfId="0" applyFont="1" applyFill="1" applyBorder="1"/>
    <xf numFmtId="167" fontId="4" fillId="0" borderId="16" xfId="0" applyNumberFormat="1" applyFont="1" applyFill="1" applyBorder="1"/>
    <xf numFmtId="166" fontId="26" fillId="20" borderId="18" xfId="0" applyNumberFormat="1" applyFont="1" applyFill="1" applyBorder="1"/>
    <xf numFmtId="0" fontId="27" fillId="0" borderId="80" xfId="0" applyFont="1" applyFill="1" applyBorder="1" applyAlignment="1">
      <alignment horizontal="center"/>
    </xf>
    <xf numFmtId="3" fontId="26" fillId="20" borderId="17" xfId="0" applyNumberFormat="1" applyFont="1" applyFill="1" applyBorder="1"/>
    <xf numFmtId="3" fontId="26" fillId="20" borderId="101" xfId="0" applyNumberFormat="1" applyFont="1" applyFill="1" applyBorder="1"/>
    <xf numFmtId="3" fontId="26" fillId="0" borderId="32" xfId="0" applyNumberFormat="1" applyFont="1" applyFill="1" applyBorder="1"/>
    <xf numFmtId="166" fontId="5" fillId="0" borderId="19" xfId="0" applyNumberFormat="1" applyFont="1" applyFill="1" applyBorder="1"/>
    <xf numFmtId="166" fontId="5" fillId="0" borderId="0" xfId="0" applyNumberFormat="1" applyFont="1" applyFill="1" applyBorder="1"/>
    <xf numFmtId="166" fontId="26" fillId="20" borderId="112" xfId="0" applyNumberFormat="1" applyFont="1" applyFill="1" applyBorder="1"/>
    <xf numFmtId="1" fontId="4" fillId="0" borderId="16" xfId="0" applyNumberFormat="1" applyFont="1" applyFill="1" applyBorder="1"/>
    <xf numFmtId="1" fontId="5" fillId="0" borderId="136" xfId="0" applyNumberFormat="1" applyFont="1" applyFill="1" applyBorder="1"/>
    <xf numFmtId="1" fontId="5" fillId="0" borderId="87" xfId="0" applyNumberFormat="1" applyFont="1" applyFill="1" applyBorder="1"/>
    <xf numFmtId="166" fontId="28" fillId="20" borderId="78" xfId="0" applyNumberFormat="1" applyFont="1" applyFill="1" applyBorder="1"/>
    <xf numFmtId="166" fontId="28" fillId="20" borderId="108" xfId="0" applyNumberFormat="1" applyFont="1" applyFill="1" applyBorder="1"/>
    <xf numFmtId="167" fontId="5" fillId="0" borderId="119" xfId="0" applyNumberFormat="1" applyFont="1" applyFill="1" applyBorder="1"/>
    <xf numFmtId="0" fontId="5" fillId="0" borderId="0" xfId="22" applyFont="1" applyFill="1" applyBorder="1" applyAlignment="1">
      <alignment horizontal="center"/>
      <protection/>
    </xf>
    <xf numFmtId="166" fontId="26" fillId="20" borderId="19" xfId="0" applyNumberFormat="1" applyFont="1" applyFill="1" applyBorder="1"/>
    <xf numFmtId="0" fontId="5" fillId="0" borderId="33" xfId="22" applyFont="1" applyFill="1" applyBorder="1" applyAlignment="1">
      <alignment horizontal="center"/>
      <protection/>
    </xf>
    <xf numFmtId="0" fontId="5" fillId="0" borderId="67" xfId="22" applyFont="1" applyFill="1" applyBorder="1" applyAlignment="1">
      <alignment horizontal="center"/>
      <protection/>
    </xf>
    <xf numFmtId="0" fontId="27" fillId="26" borderId="66" xfId="0" applyFont="1" applyFill="1" applyBorder="1" applyAlignment="1">
      <alignment horizontal="center"/>
    </xf>
    <xf numFmtId="0" fontId="27" fillId="20" borderId="0" xfId="0" applyFont="1" applyFill="1" applyBorder="1" applyAlignment="1">
      <alignment horizontal="center"/>
    </xf>
    <xf numFmtId="166" fontId="4" fillId="20" borderId="34" xfId="0" applyNumberFormat="1" applyFont="1" applyFill="1" applyBorder="1"/>
    <xf numFmtId="166" fontId="26" fillId="20" borderId="17" xfId="0" applyNumberFormat="1" applyFont="1" applyFill="1" applyBorder="1"/>
    <xf numFmtId="166" fontId="26" fillId="26" borderId="17" xfId="0" applyNumberFormat="1" applyFont="1" applyFill="1" applyBorder="1"/>
    <xf numFmtId="166" fontId="4" fillId="26" borderId="34" xfId="0" applyNumberFormat="1" applyFont="1" applyFill="1" applyBorder="1"/>
    <xf numFmtId="167" fontId="5" fillId="26" borderId="41" xfId="0" applyNumberFormat="1" applyFont="1" applyFill="1" applyBorder="1"/>
    <xf numFmtId="3" fontId="4" fillId="0" borderId="0" xfId="0" applyNumberFormat="1" applyFont="1" applyFill="1" applyBorder="1"/>
    <xf numFmtId="0" fontId="5" fillId="0" borderId="91" xfId="0" applyFont="1" applyFill="1" applyBorder="1" applyAlignment="1">
      <alignment horizontal="center"/>
    </xf>
    <xf numFmtId="0" fontId="5" fillId="0" borderId="12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4" fillId="0" borderId="0" xfId="21" applyNumberFormat="1" applyFont="1" applyBorder="1" applyAlignment="1">
      <alignment horizontal="right"/>
      <protection/>
    </xf>
    <xf numFmtId="0" fontId="7" fillId="0" borderId="0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/>
    </xf>
    <xf numFmtId="0" fontId="5" fillId="0" borderId="158" xfId="0" applyFont="1" applyFill="1" applyBorder="1" applyAlignment="1">
      <alignment horizontal="center"/>
    </xf>
    <xf numFmtId="0" fontId="5" fillId="0" borderId="15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167" fontId="4" fillId="0" borderId="50" xfId="21" applyNumberFormat="1" applyFont="1" applyBorder="1" applyAlignment="1">
      <alignment horizontal="right"/>
      <protection/>
    </xf>
    <xf numFmtId="167" fontId="4" fillId="0" borderId="59" xfId="0" applyNumberFormat="1" applyFont="1" applyFill="1" applyBorder="1"/>
    <xf numFmtId="167" fontId="4" fillId="0" borderId="43" xfId="0" applyNumberFormat="1" applyFont="1" applyFill="1" applyBorder="1"/>
    <xf numFmtId="3" fontId="8" fillId="27" borderId="14" xfId="20" applyNumberFormat="1" applyFont="1" applyFill="1" applyBorder="1">
      <alignment/>
      <protection/>
    </xf>
    <xf numFmtId="3" fontId="8" fillId="27" borderId="125" xfId="20" applyNumberFormat="1" applyFont="1" applyFill="1" applyBorder="1">
      <alignment/>
      <protection/>
    </xf>
    <xf numFmtId="3" fontId="29" fillId="0" borderId="17" xfId="0" applyNumberFormat="1" applyFont="1" applyBorder="1"/>
    <xf numFmtId="3" fontId="29" fillId="0" borderId="62" xfId="0" applyNumberFormat="1" applyFont="1" applyFill="1" applyBorder="1"/>
    <xf numFmtId="3" fontId="29" fillId="0" borderId="132" xfId="0" applyNumberFormat="1" applyFont="1" applyBorder="1"/>
    <xf numFmtId="3" fontId="8" fillId="0" borderId="62" xfId="0" applyNumberFormat="1" applyFont="1" applyFill="1" applyBorder="1"/>
    <xf numFmtId="3" fontId="8" fillId="0" borderId="132" xfId="0" applyNumberFormat="1" applyFont="1" applyBorder="1"/>
    <xf numFmtId="3" fontId="8" fillId="27" borderId="17" xfId="20" applyNumberFormat="1" applyFont="1" applyFill="1" applyBorder="1">
      <alignment/>
      <protection/>
    </xf>
    <xf numFmtId="3" fontId="8" fillId="27" borderId="16" xfId="20" applyNumberFormat="1" applyFont="1" applyFill="1" applyBorder="1">
      <alignment/>
      <protection/>
    </xf>
    <xf numFmtId="3" fontId="28" fillId="0" borderId="62" xfId="0" applyNumberFormat="1" applyFont="1" applyFill="1" applyBorder="1"/>
    <xf numFmtId="3" fontId="8" fillId="0" borderId="132" xfId="0" applyNumberFormat="1" applyFont="1" applyFill="1" applyBorder="1"/>
    <xf numFmtId="3" fontId="8" fillId="0" borderId="17" xfId="0" applyNumberFormat="1" applyFont="1" applyFill="1" applyBorder="1"/>
    <xf numFmtId="3" fontId="9" fillId="20" borderId="62" xfId="0" applyNumberFormat="1" applyFont="1" applyFill="1" applyBorder="1"/>
    <xf numFmtId="3" fontId="9" fillId="0" borderId="132" xfId="0" applyNumberFormat="1" applyFont="1" applyBorder="1"/>
    <xf numFmtId="3" fontId="28" fillId="0" borderId="17" xfId="0" applyNumberFormat="1" applyFont="1" applyBorder="1"/>
    <xf numFmtId="3" fontId="28" fillId="20" borderId="62" xfId="0" applyNumberFormat="1" applyFont="1" applyFill="1" applyBorder="1"/>
    <xf numFmtId="3" fontId="28" fillId="0" borderId="132" xfId="0" applyNumberFormat="1" applyFont="1" applyBorder="1"/>
    <xf numFmtId="3" fontId="8" fillId="20" borderId="62" xfId="0" applyNumberFormat="1" applyFont="1" applyFill="1" applyBorder="1"/>
    <xf numFmtId="3" fontId="9" fillId="0" borderId="17" xfId="0" applyNumberFormat="1" applyFont="1" applyFill="1" applyBorder="1"/>
    <xf numFmtId="3" fontId="9" fillId="27" borderId="38" xfId="21" applyNumberFormat="1" applyFont="1" applyFill="1" applyBorder="1" applyAlignment="1">
      <alignment horizontal="right"/>
      <protection/>
    </xf>
    <xf numFmtId="0" fontId="12" fillId="0" borderId="13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3" fontId="11" fillId="0" borderId="50" xfId="0" applyNumberFormat="1" applyFont="1" applyBorder="1"/>
    <xf numFmtId="3" fontId="11" fillId="0" borderId="51" xfId="0" applyNumberFormat="1" applyFont="1" applyBorder="1"/>
    <xf numFmtId="3" fontId="12" fillId="0" borderId="42" xfId="0" applyNumberFormat="1" applyFont="1" applyBorder="1"/>
    <xf numFmtId="0" fontId="12" fillId="0" borderId="67" xfId="0" applyFont="1" applyFill="1" applyBorder="1" applyAlignment="1">
      <alignment horizontal="center"/>
    </xf>
    <xf numFmtId="0" fontId="11" fillId="0" borderId="22" xfId="0" applyFont="1" applyFill="1" applyBorder="1"/>
    <xf numFmtId="0" fontId="11" fillId="0" borderId="22" xfId="0" applyFont="1" applyBorder="1"/>
    <xf numFmtId="0" fontId="12" fillId="0" borderId="22" xfId="0" applyFont="1" applyFill="1" applyBorder="1" applyAlignment="1">
      <alignment horizontal="center"/>
    </xf>
    <xf numFmtId="3" fontId="12" fillId="0" borderId="50" xfId="0" applyNumberFormat="1" applyFont="1" applyBorder="1"/>
    <xf numFmtId="3" fontId="8" fillId="0" borderId="160" xfId="0" applyNumberFormat="1" applyFont="1" applyBorder="1"/>
    <xf numFmtId="3" fontId="8" fillId="0" borderId="161" xfId="0" applyNumberFormat="1" applyFont="1" applyBorder="1"/>
    <xf numFmtId="3" fontId="8" fillId="0" borderId="82" xfId="0" applyNumberFormat="1" applyFont="1" applyBorder="1"/>
    <xf numFmtId="3" fontId="8" fillId="0" borderId="24" xfId="0" applyNumberFormat="1" applyFont="1" applyBorder="1"/>
    <xf numFmtId="3" fontId="8" fillId="0" borderId="24" xfId="0" applyNumberFormat="1" applyFont="1" applyFill="1" applyBorder="1"/>
    <xf numFmtId="3" fontId="29" fillId="0" borderId="24" xfId="0" applyNumberFormat="1" applyFont="1" applyFill="1" applyBorder="1"/>
    <xf numFmtId="3" fontId="29" fillId="0" borderId="24" xfId="0" applyNumberFormat="1" applyFont="1" applyBorder="1"/>
    <xf numFmtId="3" fontId="8" fillId="0" borderId="162" xfId="0" applyNumberFormat="1" applyFont="1" applyBorder="1"/>
    <xf numFmtId="3" fontId="8" fillId="0" borderId="163" xfId="0" applyNumberFormat="1" applyFont="1" applyBorder="1"/>
    <xf numFmtId="3" fontId="8" fillId="0" borderId="163" xfId="20" applyNumberFormat="1" applyFont="1" applyBorder="1">
      <alignment/>
      <protection/>
    </xf>
    <xf numFmtId="0" fontId="69" fillId="0" borderId="164" xfId="0" applyFont="1" applyFill="1" applyBorder="1" applyAlignment="1">
      <alignment/>
    </xf>
    <xf numFmtId="0" fontId="12" fillId="0" borderId="164" xfId="0" applyFont="1" applyFill="1" applyBorder="1" applyAlignment="1">
      <alignment/>
    </xf>
    <xf numFmtId="0" fontId="0" fillId="0" borderId="164" xfId="0" applyFill="1" applyBorder="1" applyAlignment="1">
      <alignment/>
    </xf>
    <xf numFmtId="0" fontId="20" fillId="0" borderId="2" xfId="25" applyNumberFormat="1" applyFill="1" applyAlignment="1" quotePrefix="1">
      <alignment horizontal="left" vertical="center" indent="1"/>
    </xf>
    <xf numFmtId="0" fontId="20" fillId="0" borderId="2" xfId="25" applyNumberFormat="1" applyFill="1" applyAlignment="1" quotePrefix="1">
      <alignment horizontal="left" vertical="center" wrapText="1"/>
    </xf>
    <xf numFmtId="0" fontId="20" fillId="0" borderId="2" xfId="26" applyNumberFormat="1" applyFill="1" applyAlignment="1" quotePrefix="1">
      <alignment horizontal="center" vertical="center" wrapText="1"/>
    </xf>
    <xf numFmtId="0" fontId="0" fillId="0" borderId="0" xfId="0" applyFill="1" applyAlignment="1">
      <alignment wrapText="1"/>
    </xf>
    <xf numFmtId="0" fontId="20" fillId="0" borderId="2" xfId="26" applyNumberFormat="1" applyFill="1" applyAlignment="1" quotePrefix="1">
      <alignment horizontal="left" vertical="center" indent="1"/>
    </xf>
    <xf numFmtId="3" fontId="20" fillId="0" borderId="2" xfId="27" applyNumberFormat="1" applyFill="1" applyAlignment="1">
      <alignment horizontal="right" vertical="center"/>
    </xf>
    <xf numFmtId="0" fontId="20" fillId="0" borderId="164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7" fillId="25" borderId="46" xfId="28" applyFont="1" applyFill="1" applyBorder="1">
      <alignment/>
      <protection/>
    </xf>
    <xf numFmtId="3" fontId="21" fillId="0" borderId="0" xfId="28" applyNumberFormat="1" applyFont="1" applyBorder="1">
      <alignment/>
      <protection/>
    </xf>
    <xf numFmtId="3" fontId="38" fillId="0" borderId="0" xfId="28" applyNumberFormat="1" applyFont="1" applyBorder="1">
      <alignment/>
      <protection/>
    </xf>
    <xf numFmtId="167" fontId="38" fillId="0" borderId="28" xfId="28" applyNumberFormat="1" applyFont="1" applyFill="1" applyBorder="1">
      <alignment/>
      <protection/>
    </xf>
    <xf numFmtId="3" fontId="38" fillId="0" borderId="78" xfId="28" applyNumberFormat="1" applyFont="1" applyFill="1" applyBorder="1">
      <alignment/>
      <protection/>
    </xf>
    <xf numFmtId="166" fontId="21" fillId="0" borderId="88" xfId="28" applyNumberFormat="1" applyFont="1" applyFill="1" applyBorder="1" applyAlignment="1">
      <alignment horizontal="center"/>
      <protection/>
    </xf>
    <xf numFmtId="167" fontId="21" fillId="0" borderId="88" xfId="28" applyNumberFormat="1" applyFont="1" applyFill="1" applyBorder="1" applyAlignment="1">
      <alignment horizontal="center"/>
      <protection/>
    </xf>
    <xf numFmtId="3" fontId="35" fillId="0" borderId="24" xfId="28" applyNumberFormat="1" applyFont="1" applyFill="1" applyBorder="1">
      <alignment/>
      <protection/>
    </xf>
    <xf numFmtId="167" fontId="35" fillId="0" borderId="82" xfId="28" applyNumberFormat="1" applyFont="1" applyFill="1" applyBorder="1">
      <alignment/>
      <protection/>
    </xf>
    <xf numFmtId="3" fontId="7" fillId="25" borderId="25" xfId="28" applyNumberFormat="1" applyFont="1" applyFill="1" applyBorder="1">
      <alignment/>
      <protection/>
    </xf>
    <xf numFmtId="3" fontId="7" fillId="25" borderId="18" xfId="28" applyNumberFormat="1" applyFont="1" applyFill="1" applyBorder="1">
      <alignment/>
      <protection/>
    </xf>
    <xf numFmtId="3" fontId="7" fillId="25" borderId="17" xfId="28" applyNumberFormat="1" applyFont="1" applyFill="1" applyBorder="1">
      <alignment/>
      <protection/>
    </xf>
    <xf numFmtId="167" fontId="7" fillId="25" borderId="18" xfId="28" applyNumberFormat="1" applyFont="1" applyFill="1" applyBorder="1">
      <alignment/>
      <protection/>
    </xf>
    <xf numFmtId="3" fontId="7" fillId="25" borderId="51" xfId="28" applyNumberFormat="1" applyFont="1" applyFill="1" applyBorder="1">
      <alignment/>
      <protection/>
    </xf>
    <xf numFmtId="167" fontId="7" fillId="25" borderId="34" xfId="28" applyNumberFormat="1" applyFont="1" applyFill="1" applyBorder="1">
      <alignment/>
      <protection/>
    </xf>
    <xf numFmtId="3" fontId="7" fillId="25" borderId="20" xfId="28" applyNumberFormat="1" applyFont="1" applyFill="1" applyBorder="1">
      <alignment/>
      <protection/>
    </xf>
    <xf numFmtId="3" fontId="21" fillId="25" borderId="51" xfId="28" applyNumberFormat="1" applyFont="1" applyFill="1" applyBorder="1">
      <alignment/>
      <protection/>
    </xf>
    <xf numFmtId="3" fontId="21" fillId="25" borderId="16" xfId="28" applyNumberFormat="1" applyFont="1" applyFill="1" applyBorder="1">
      <alignment/>
      <protection/>
    </xf>
    <xf numFmtId="167" fontId="21" fillId="25" borderId="20" xfId="28" applyNumberFormat="1" applyFont="1" applyFill="1" applyBorder="1">
      <alignment/>
      <protection/>
    </xf>
    <xf numFmtId="3" fontId="38" fillId="25" borderId="18" xfId="28" applyNumberFormat="1" applyFont="1" applyFill="1" applyBorder="1">
      <alignment/>
      <protection/>
    </xf>
    <xf numFmtId="3" fontId="38" fillId="0" borderId="20" xfId="28" applyNumberFormat="1" applyFont="1" applyFill="1" applyBorder="1">
      <alignment/>
      <protection/>
    </xf>
    <xf numFmtId="3" fontId="38" fillId="0" borderId="18" xfId="28" applyNumberFormat="1" applyFont="1" applyFill="1" applyBorder="1">
      <alignment/>
      <protection/>
    </xf>
    <xf numFmtId="167" fontId="38" fillId="0" borderId="43" xfId="28" applyNumberFormat="1" applyFont="1" applyFill="1" applyBorder="1">
      <alignment/>
      <protection/>
    </xf>
    <xf numFmtId="3" fontId="35" fillId="0" borderId="16" xfId="28" applyNumberFormat="1" applyFont="1" applyFill="1" applyBorder="1">
      <alignment/>
      <protection/>
    </xf>
    <xf numFmtId="3" fontId="21" fillId="25" borderId="57" xfId="28" applyNumberFormat="1" applyFont="1" applyFill="1" applyBorder="1">
      <alignment/>
      <protection/>
    </xf>
    <xf numFmtId="3" fontId="21" fillId="25" borderId="102" xfId="28" applyNumberFormat="1" applyFont="1" applyFill="1" applyBorder="1">
      <alignment/>
      <protection/>
    </xf>
    <xf numFmtId="167" fontId="21" fillId="25" borderId="48" xfId="28" applyNumberFormat="1" applyFont="1" applyFill="1" applyBorder="1">
      <alignment/>
      <protection/>
    </xf>
    <xf numFmtId="3" fontId="38" fillId="25" borderId="112" xfId="28" applyNumberFormat="1" applyFont="1" applyFill="1" applyBorder="1">
      <alignment/>
      <protection/>
    </xf>
    <xf numFmtId="3" fontId="38" fillId="0" borderId="48" xfId="28" applyNumberFormat="1" applyFont="1" applyFill="1" applyBorder="1">
      <alignment/>
      <protection/>
    </xf>
    <xf numFmtId="3" fontId="35" fillId="0" borderId="102" xfId="28" applyNumberFormat="1" applyFont="1" applyFill="1" applyBorder="1">
      <alignment/>
      <protection/>
    </xf>
    <xf numFmtId="0" fontId="21" fillId="25" borderId="165" xfId="28" applyFont="1" applyFill="1" applyBorder="1" applyAlignment="1">
      <alignment/>
      <protection/>
    </xf>
    <xf numFmtId="3" fontId="7" fillId="25" borderId="166" xfId="28" applyNumberFormat="1" applyFont="1" applyFill="1" applyBorder="1">
      <alignment/>
      <protection/>
    </xf>
    <xf numFmtId="3" fontId="7" fillId="25" borderId="167" xfId="28" applyNumberFormat="1" applyFont="1" applyFill="1" applyBorder="1">
      <alignment/>
      <protection/>
    </xf>
    <xf numFmtId="3" fontId="7" fillId="25" borderId="168" xfId="28" applyNumberFormat="1" applyFont="1" applyFill="1" applyBorder="1">
      <alignment/>
      <protection/>
    </xf>
    <xf numFmtId="167" fontId="7" fillId="25" borderId="167" xfId="28" applyNumberFormat="1" applyFont="1" applyFill="1" applyBorder="1" applyAlignment="1">
      <alignment horizontal="center"/>
      <protection/>
    </xf>
    <xf numFmtId="167" fontId="7" fillId="25" borderId="167" xfId="28" applyNumberFormat="1" applyFont="1" applyFill="1" applyBorder="1">
      <alignment/>
      <protection/>
    </xf>
    <xf numFmtId="3" fontId="7" fillId="25" borderId="165" xfId="28" applyNumberFormat="1" applyFont="1" applyFill="1" applyBorder="1">
      <alignment/>
      <protection/>
    </xf>
    <xf numFmtId="167" fontId="7" fillId="25" borderId="169" xfId="28" applyNumberFormat="1" applyFont="1" applyFill="1" applyBorder="1">
      <alignment/>
      <protection/>
    </xf>
    <xf numFmtId="3" fontId="7" fillId="25" borderId="170" xfId="28" applyNumberFormat="1" applyFont="1" applyFill="1" applyBorder="1">
      <alignment/>
      <protection/>
    </xf>
    <xf numFmtId="3" fontId="21" fillId="25" borderId="165" xfId="28" applyNumberFormat="1" applyFont="1" applyFill="1" applyBorder="1">
      <alignment/>
      <protection/>
    </xf>
    <xf numFmtId="3" fontId="21" fillId="25" borderId="171" xfId="28" applyNumberFormat="1" applyFont="1" applyFill="1" applyBorder="1">
      <alignment/>
      <protection/>
    </xf>
    <xf numFmtId="167" fontId="21" fillId="25" borderId="170" xfId="28" applyNumberFormat="1" applyFont="1" applyFill="1" applyBorder="1">
      <alignment/>
      <protection/>
    </xf>
    <xf numFmtId="3" fontId="38" fillId="25" borderId="167" xfId="28" applyNumberFormat="1" applyFont="1" applyFill="1" applyBorder="1">
      <alignment/>
      <protection/>
    </xf>
    <xf numFmtId="3" fontId="38" fillId="0" borderId="170" xfId="28" applyNumberFormat="1" applyFont="1" applyFill="1" applyBorder="1">
      <alignment/>
      <protection/>
    </xf>
    <xf numFmtId="3" fontId="38" fillId="0" borderId="167" xfId="28" applyNumberFormat="1" applyFont="1" applyFill="1" applyBorder="1">
      <alignment/>
      <protection/>
    </xf>
    <xf numFmtId="167" fontId="38" fillId="0" borderId="172" xfId="28" applyNumberFormat="1" applyFont="1" applyFill="1" applyBorder="1">
      <alignment/>
      <protection/>
    </xf>
    <xf numFmtId="3" fontId="35" fillId="0" borderId="171" xfId="28" applyNumberFormat="1" applyFont="1" applyFill="1" applyBorder="1">
      <alignment/>
      <protection/>
    </xf>
    <xf numFmtId="3" fontId="35" fillId="0" borderId="167" xfId="28" applyNumberFormat="1" applyFont="1" applyFill="1" applyBorder="1">
      <alignment/>
      <protection/>
    </xf>
    <xf numFmtId="167" fontId="35" fillId="0" borderId="172" xfId="28" applyNumberFormat="1" applyFont="1" applyFill="1" applyBorder="1">
      <alignment/>
      <protection/>
    </xf>
    <xf numFmtId="167" fontId="35" fillId="0" borderId="167" xfId="28" applyNumberFormat="1" applyFont="1" applyFill="1" applyBorder="1">
      <alignment/>
      <protection/>
    </xf>
    <xf numFmtId="3" fontId="35" fillId="0" borderId="173" xfId="28" applyNumberFormat="1" applyFont="1" applyFill="1" applyBorder="1">
      <alignment/>
      <protection/>
    </xf>
    <xf numFmtId="3" fontId="35" fillId="0" borderId="174" xfId="28" applyNumberFormat="1" applyFont="1" applyFill="1" applyBorder="1">
      <alignment/>
      <protection/>
    </xf>
    <xf numFmtId="167" fontId="35" fillId="0" borderId="175" xfId="28" applyNumberFormat="1" applyFont="1" applyFill="1" applyBorder="1">
      <alignment/>
      <protection/>
    </xf>
    <xf numFmtId="0" fontId="21" fillId="25" borderId="61" xfId="28" applyFont="1" applyFill="1" applyBorder="1">
      <alignment/>
      <protection/>
    </xf>
    <xf numFmtId="3" fontId="7" fillId="25" borderId="124" xfId="28" applyNumberFormat="1" applyFont="1" applyFill="1" applyBorder="1">
      <alignment/>
      <protection/>
    </xf>
    <xf numFmtId="3" fontId="7" fillId="25" borderId="45" xfId="28" applyNumberFormat="1" applyFont="1" applyFill="1" applyBorder="1">
      <alignment/>
      <protection/>
    </xf>
    <xf numFmtId="3" fontId="7" fillId="25" borderId="88" xfId="28" applyNumberFormat="1" applyFont="1" applyFill="1" applyBorder="1">
      <alignment/>
      <protection/>
    </xf>
    <xf numFmtId="167" fontId="7" fillId="25" borderId="119" xfId="28" applyNumberFormat="1" applyFont="1" applyFill="1" applyBorder="1">
      <alignment/>
      <protection/>
    </xf>
    <xf numFmtId="167" fontId="7" fillId="25" borderId="45" xfId="28" applyNumberFormat="1" applyFont="1" applyFill="1" applyBorder="1">
      <alignment/>
      <protection/>
    </xf>
    <xf numFmtId="3" fontId="7" fillId="25" borderId="61" xfId="28" applyNumberFormat="1" applyFont="1" applyFill="1" applyBorder="1">
      <alignment/>
      <protection/>
    </xf>
    <xf numFmtId="167" fontId="7" fillId="25" borderId="140" xfId="28" applyNumberFormat="1" applyFont="1" applyFill="1" applyBorder="1">
      <alignment/>
      <protection/>
    </xf>
    <xf numFmtId="3" fontId="7" fillId="25" borderId="139" xfId="28" applyNumberFormat="1" applyFont="1" applyFill="1" applyBorder="1">
      <alignment/>
      <protection/>
    </xf>
    <xf numFmtId="3" fontId="21" fillId="25" borderId="61" xfId="28" applyNumberFormat="1" applyFont="1" applyFill="1" applyBorder="1">
      <alignment/>
      <protection/>
    </xf>
    <xf numFmtId="3" fontId="21" fillId="25" borderId="119" xfId="28" applyNumberFormat="1" applyFont="1" applyFill="1" applyBorder="1">
      <alignment/>
      <protection/>
    </xf>
    <xf numFmtId="167" fontId="21" fillId="25" borderId="139" xfId="28" applyNumberFormat="1" applyFont="1" applyFill="1" applyBorder="1">
      <alignment/>
      <protection/>
    </xf>
    <xf numFmtId="3" fontId="38" fillId="25" borderId="45" xfId="28" applyNumberFormat="1" applyFont="1" applyFill="1" applyBorder="1">
      <alignment/>
      <protection/>
    </xf>
    <xf numFmtId="3" fontId="38" fillId="0" borderId="139" xfId="28" applyNumberFormat="1" applyFont="1" applyFill="1" applyBorder="1">
      <alignment/>
      <protection/>
    </xf>
    <xf numFmtId="3" fontId="38" fillId="0" borderId="88" xfId="28" applyNumberFormat="1" applyFont="1" applyFill="1" applyBorder="1">
      <alignment/>
      <protection/>
    </xf>
    <xf numFmtId="167" fontId="38" fillId="0" borderId="123" xfId="28" applyNumberFormat="1" applyFont="1" applyFill="1" applyBorder="1">
      <alignment/>
      <protection/>
    </xf>
    <xf numFmtId="3" fontId="38" fillId="25" borderId="124" xfId="28" applyNumberFormat="1" applyFont="1" applyFill="1" applyBorder="1">
      <alignment/>
      <protection/>
    </xf>
    <xf numFmtId="3" fontId="38" fillId="25" borderId="88" xfId="28" applyNumberFormat="1" applyFont="1" applyFill="1" applyBorder="1">
      <alignment/>
      <protection/>
    </xf>
    <xf numFmtId="167" fontId="38" fillId="0" borderId="45" xfId="28" applyNumberFormat="1" applyFont="1" applyFill="1" applyBorder="1">
      <alignment/>
      <protection/>
    </xf>
    <xf numFmtId="167" fontId="38" fillId="0" borderId="88" xfId="28" applyNumberFormat="1" applyFont="1" applyFill="1" applyBorder="1">
      <alignment/>
      <protection/>
    </xf>
    <xf numFmtId="3" fontId="38" fillId="0" borderId="124" xfId="28" applyNumberFormat="1" applyFont="1" applyFill="1" applyBorder="1">
      <alignment/>
      <protection/>
    </xf>
    <xf numFmtId="167" fontId="35" fillId="0" borderId="120" xfId="28" applyNumberFormat="1" applyFont="1" applyFill="1" applyBorder="1">
      <alignment/>
      <protection/>
    </xf>
    <xf numFmtId="167" fontId="7" fillId="25" borderId="16" xfId="28" applyNumberFormat="1" applyFont="1" applyFill="1" applyBorder="1">
      <alignment/>
      <protection/>
    </xf>
    <xf numFmtId="3" fontId="38" fillId="0" borderId="17" xfId="28" applyNumberFormat="1" applyFont="1" applyFill="1" applyBorder="1">
      <alignment/>
      <protection/>
    </xf>
    <xf numFmtId="3" fontId="35" fillId="0" borderId="17" xfId="28" applyNumberFormat="1" applyFont="1" applyFill="1" applyBorder="1">
      <alignment/>
      <protection/>
    </xf>
    <xf numFmtId="3" fontId="38" fillId="0" borderId="24" xfId="28" applyNumberFormat="1" applyFont="1" applyFill="1" applyBorder="1">
      <alignment/>
      <protection/>
    </xf>
    <xf numFmtId="3" fontId="35" fillId="0" borderId="62" xfId="28" applyNumberFormat="1" applyFont="1" applyFill="1" applyBorder="1">
      <alignment/>
      <protection/>
    </xf>
    <xf numFmtId="167" fontId="35" fillId="0" borderId="132" xfId="28" applyNumberFormat="1" applyFont="1" applyFill="1" applyBorder="1">
      <alignment/>
      <protection/>
    </xf>
    <xf numFmtId="0" fontId="21" fillId="25" borderId="51" xfId="28" applyFont="1" applyFill="1" applyBorder="1" applyAlignment="1">
      <alignment/>
      <protection/>
    </xf>
    <xf numFmtId="3" fontId="7" fillId="0" borderId="25" xfId="28" applyNumberFormat="1" applyFont="1" applyBorder="1">
      <alignment/>
      <protection/>
    </xf>
    <xf numFmtId="3" fontId="7" fillId="0" borderId="18" xfId="28" applyNumberFormat="1" applyFont="1" applyBorder="1">
      <alignment/>
      <protection/>
    </xf>
    <xf numFmtId="3" fontId="7" fillId="0" borderId="17" xfId="28" applyNumberFormat="1" applyFont="1" applyBorder="1">
      <alignment/>
      <protection/>
    </xf>
    <xf numFmtId="3" fontId="7" fillId="0" borderId="51" xfId="28" applyNumberFormat="1" applyFont="1" applyBorder="1">
      <alignment/>
      <protection/>
    </xf>
    <xf numFmtId="3" fontId="21" fillId="0" borderId="51" xfId="28" applyNumberFormat="1" applyFont="1" applyBorder="1">
      <alignment/>
      <protection/>
    </xf>
    <xf numFmtId="3" fontId="38" fillId="0" borderId="18" xfId="28" applyNumberFormat="1" applyFont="1" applyBorder="1">
      <alignment/>
      <protection/>
    </xf>
    <xf numFmtId="3" fontId="7" fillId="25" borderId="176" xfId="28" applyNumberFormat="1" applyFont="1" applyFill="1" applyBorder="1">
      <alignment/>
      <protection/>
    </xf>
    <xf numFmtId="3" fontId="7" fillId="25" borderId="112" xfId="28" applyNumberFormat="1" applyFont="1" applyFill="1" applyBorder="1">
      <alignment/>
      <protection/>
    </xf>
    <xf numFmtId="3" fontId="7" fillId="25" borderId="101" xfId="28" applyNumberFormat="1" applyFont="1" applyFill="1" applyBorder="1">
      <alignment/>
      <protection/>
    </xf>
    <xf numFmtId="167" fontId="7" fillId="25" borderId="102" xfId="28" applyNumberFormat="1" applyFont="1" applyFill="1" applyBorder="1">
      <alignment/>
      <protection/>
    </xf>
    <xf numFmtId="167" fontId="7" fillId="25" borderId="112" xfId="28" applyNumberFormat="1" applyFont="1" applyFill="1" applyBorder="1">
      <alignment/>
      <protection/>
    </xf>
    <xf numFmtId="3" fontId="7" fillId="25" borderId="57" xfId="28" applyNumberFormat="1" applyFont="1" applyFill="1" applyBorder="1">
      <alignment/>
      <protection/>
    </xf>
    <xf numFmtId="167" fontId="7" fillId="25" borderId="146" xfId="28" applyNumberFormat="1" applyFont="1" applyFill="1" applyBorder="1">
      <alignment/>
      <protection/>
    </xf>
    <xf numFmtId="3" fontId="7" fillId="25" borderId="48" xfId="28" applyNumberFormat="1" applyFont="1" applyFill="1" applyBorder="1">
      <alignment/>
      <protection/>
    </xf>
    <xf numFmtId="3" fontId="38" fillId="0" borderId="101" xfId="28" applyNumberFormat="1" applyFont="1" applyFill="1" applyBorder="1">
      <alignment/>
      <protection/>
    </xf>
    <xf numFmtId="167" fontId="38" fillId="0" borderId="103" xfId="28" applyNumberFormat="1" applyFont="1" applyFill="1" applyBorder="1">
      <alignment/>
      <protection/>
    </xf>
    <xf numFmtId="3" fontId="35" fillId="0" borderId="101" xfId="28" applyNumberFormat="1" applyFont="1" applyFill="1" applyBorder="1">
      <alignment/>
      <protection/>
    </xf>
    <xf numFmtId="167" fontId="35" fillId="0" borderId="112" xfId="28" applyNumberFormat="1" applyFont="1" applyFill="1" applyBorder="1">
      <alignment/>
      <protection/>
    </xf>
    <xf numFmtId="3" fontId="38" fillId="0" borderId="84" xfId="28" applyNumberFormat="1" applyFont="1" applyFill="1" applyBorder="1">
      <alignment/>
      <protection/>
    </xf>
    <xf numFmtId="167" fontId="35" fillId="0" borderId="85" xfId="28" applyNumberFormat="1" applyFont="1" applyFill="1" applyBorder="1">
      <alignment/>
      <protection/>
    </xf>
    <xf numFmtId="3" fontId="35" fillId="0" borderId="177" xfId="28" applyNumberFormat="1" applyFont="1" applyFill="1" applyBorder="1">
      <alignment/>
      <protection/>
    </xf>
    <xf numFmtId="3" fontId="7" fillId="25" borderId="178" xfId="28" applyNumberFormat="1" applyFont="1" applyFill="1" applyBorder="1">
      <alignment/>
      <protection/>
    </xf>
    <xf numFmtId="3" fontId="7" fillId="25" borderId="179" xfId="28" applyNumberFormat="1" applyFont="1" applyFill="1" applyBorder="1">
      <alignment/>
      <protection/>
    </xf>
    <xf numFmtId="3" fontId="7" fillId="25" borderId="154" xfId="28" applyNumberFormat="1" applyFont="1" applyFill="1" applyBorder="1">
      <alignment/>
      <protection/>
    </xf>
    <xf numFmtId="167" fontId="7" fillId="25" borderId="179" xfId="28" applyNumberFormat="1" applyFont="1" applyFill="1" applyBorder="1">
      <alignment/>
      <protection/>
    </xf>
    <xf numFmtId="167" fontId="7" fillId="25" borderId="179" xfId="28" applyNumberFormat="1" applyFont="1" applyFill="1" applyBorder="1" applyAlignment="1">
      <alignment horizontal="center"/>
      <protection/>
    </xf>
    <xf numFmtId="3" fontId="7" fillId="25" borderId="156" xfId="28" applyNumberFormat="1" applyFont="1" applyFill="1" applyBorder="1">
      <alignment/>
      <protection/>
    </xf>
    <xf numFmtId="167" fontId="7" fillId="25" borderId="180" xfId="28" applyNumberFormat="1" applyFont="1" applyFill="1" applyBorder="1">
      <alignment/>
      <protection/>
    </xf>
    <xf numFmtId="3" fontId="7" fillId="25" borderId="73" xfId="28" applyNumberFormat="1" applyFont="1" applyFill="1" applyBorder="1">
      <alignment/>
      <protection/>
    </xf>
    <xf numFmtId="3" fontId="21" fillId="25" borderId="156" xfId="28" applyNumberFormat="1" applyFont="1" applyFill="1" applyBorder="1">
      <alignment/>
      <protection/>
    </xf>
    <xf numFmtId="3" fontId="21" fillId="25" borderId="181" xfId="28" applyNumberFormat="1" applyFont="1" applyFill="1" applyBorder="1">
      <alignment/>
      <protection/>
    </xf>
    <xf numFmtId="167" fontId="21" fillId="25" borderId="73" xfId="28" applyNumberFormat="1" applyFont="1" applyFill="1" applyBorder="1">
      <alignment/>
      <protection/>
    </xf>
    <xf numFmtId="3" fontId="38" fillId="25" borderId="179" xfId="28" applyNumberFormat="1" applyFont="1" applyFill="1" applyBorder="1">
      <alignment/>
      <protection/>
    </xf>
    <xf numFmtId="3" fontId="38" fillId="0" borderId="73" xfId="28" applyNumberFormat="1" applyFont="1" applyFill="1" applyBorder="1">
      <alignment/>
      <protection/>
    </xf>
    <xf numFmtId="3" fontId="38" fillId="25" borderId="178" xfId="28" applyNumberFormat="1" applyFont="1" applyFill="1" applyBorder="1">
      <alignment/>
      <protection/>
    </xf>
    <xf numFmtId="3" fontId="38" fillId="25" borderId="154" xfId="28" applyNumberFormat="1" applyFont="1" applyFill="1" applyBorder="1">
      <alignment/>
      <protection/>
    </xf>
    <xf numFmtId="167" fontId="38" fillId="0" borderId="179" xfId="28" applyNumberFormat="1" applyFont="1" applyFill="1" applyBorder="1">
      <alignment/>
      <protection/>
    </xf>
    <xf numFmtId="3" fontId="38" fillId="0" borderId="99" xfId="28" applyNumberFormat="1" applyFont="1" applyFill="1" applyBorder="1">
      <alignment/>
      <protection/>
    </xf>
    <xf numFmtId="3" fontId="38" fillId="25" borderId="99" xfId="28" applyNumberFormat="1" applyFont="1" applyFill="1" applyBorder="1">
      <alignment/>
      <protection/>
    </xf>
    <xf numFmtId="167" fontId="38" fillId="0" borderId="99" xfId="28" applyNumberFormat="1" applyFont="1" applyFill="1" applyBorder="1">
      <alignment/>
      <protection/>
    </xf>
    <xf numFmtId="0" fontId="7" fillId="0" borderId="67" xfId="28" applyFont="1" applyBorder="1">
      <alignment/>
      <protection/>
    </xf>
    <xf numFmtId="3" fontId="21" fillId="25" borderId="182" xfId="28" applyNumberFormat="1" applyFont="1" applyFill="1" applyBorder="1" applyAlignment="1">
      <alignment horizontal="center"/>
      <protection/>
    </xf>
    <xf numFmtId="3" fontId="21" fillId="25" borderId="108" xfId="28" applyNumberFormat="1" applyFont="1" applyFill="1" applyBorder="1" applyAlignment="1">
      <alignment horizontal="center"/>
      <protection/>
    </xf>
    <xf numFmtId="0" fontId="21" fillId="25" borderId="99" xfId="28" applyNumberFormat="1" applyFont="1" applyFill="1" applyBorder="1" applyAlignment="1">
      <alignment horizontal="center"/>
      <protection/>
    </xf>
    <xf numFmtId="167" fontId="21" fillId="25" borderId="108" xfId="28" applyNumberFormat="1" applyFont="1" applyFill="1" applyBorder="1" applyAlignment="1">
      <alignment horizontal="center"/>
      <protection/>
    </xf>
    <xf numFmtId="3" fontId="7" fillId="25" borderId="108" xfId="28" applyNumberFormat="1" applyFont="1" applyFill="1" applyBorder="1" applyAlignment="1">
      <alignment horizontal="center"/>
      <protection/>
    </xf>
    <xf numFmtId="0" fontId="7" fillId="25" borderId="108" xfId="28" applyNumberFormat="1" applyFont="1" applyFill="1" applyBorder="1" applyAlignment="1">
      <alignment horizontal="center"/>
      <protection/>
    </xf>
    <xf numFmtId="3" fontId="7" fillId="25" borderId="67" xfId="28" applyNumberFormat="1" applyFont="1" applyFill="1" applyBorder="1" applyAlignment="1">
      <alignment horizontal="center"/>
      <protection/>
    </xf>
    <xf numFmtId="0" fontId="7" fillId="25" borderId="67" xfId="28" applyNumberFormat="1" applyFont="1" applyFill="1" applyBorder="1" applyAlignment="1">
      <alignment horizontal="center"/>
      <protection/>
    </xf>
    <xf numFmtId="0" fontId="7" fillId="25" borderId="56" xfId="28" applyNumberFormat="1" applyFont="1" applyFill="1" applyBorder="1" applyAlignment="1">
      <alignment horizontal="center"/>
      <protection/>
    </xf>
    <xf numFmtId="3" fontId="7" fillId="25" borderId="67" xfId="28" applyNumberFormat="1" applyFont="1" applyFill="1" applyBorder="1" applyAlignment="1">
      <alignment horizontal="center" wrapText="1"/>
      <protection/>
    </xf>
    <xf numFmtId="0" fontId="7" fillId="25" borderId="31" xfId="28" applyNumberFormat="1" applyFont="1" applyFill="1" applyBorder="1" applyAlignment="1">
      <alignment horizontal="center"/>
      <protection/>
    </xf>
    <xf numFmtId="3" fontId="21" fillId="25" borderId="156" xfId="28" applyNumberFormat="1" applyFont="1" applyFill="1" applyBorder="1" applyAlignment="1">
      <alignment horizontal="center" wrapText="1"/>
      <protection/>
    </xf>
    <xf numFmtId="0" fontId="21" fillId="25" borderId="181" xfId="28" applyNumberFormat="1" applyFont="1" applyFill="1" applyBorder="1" applyAlignment="1">
      <alignment horizontal="center"/>
      <protection/>
    </xf>
    <xf numFmtId="0" fontId="21" fillId="25" borderId="73" xfId="28" applyNumberFormat="1" applyFont="1" applyFill="1" applyBorder="1" applyAlignment="1">
      <alignment horizontal="center"/>
      <protection/>
    </xf>
    <xf numFmtId="3" fontId="21" fillId="25" borderId="179" xfId="28" applyNumberFormat="1" applyFont="1" applyFill="1" applyBorder="1" applyAlignment="1">
      <alignment horizontal="center" wrapText="1"/>
      <protection/>
    </xf>
    <xf numFmtId="0" fontId="21" fillId="0" borderId="153" xfId="28" applyNumberFormat="1" applyFont="1" applyFill="1" applyBorder="1" applyAlignment="1">
      <alignment horizontal="center"/>
      <protection/>
    </xf>
    <xf numFmtId="0" fontId="21" fillId="0" borderId="181" xfId="28" applyNumberFormat="1" applyFont="1" applyFill="1" applyBorder="1" applyAlignment="1">
      <alignment horizontal="center"/>
      <protection/>
    </xf>
    <xf numFmtId="0" fontId="21" fillId="0" borderId="157" xfId="28" applyNumberFormat="1" applyFont="1" applyFill="1" applyBorder="1" applyAlignment="1">
      <alignment horizontal="center"/>
      <protection/>
    </xf>
    <xf numFmtId="0" fontId="21" fillId="0" borderId="178" xfId="28" applyNumberFormat="1" applyFont="1" applyFill="1" applyBorder="1" applyAlignment="1">
      <alignment horizontal="center"/>
      <protection/>
    </xf>
    <xf numFmtId="0" fontId="21" fillId="0" borderId="172" xfId="28" applyNumberFormat="1" applyFont="1" applyFill="1" applyBorder="1" applyAlignment="1">
      <alignment horizontal="center"/>
      <protection/>
    </xf>
    <xf numFmtId="0" fontId="21" fillId="0" borderId="154" xfId="28" applyNumberFormat="1" applyFont="1" applyFill="1" applyBorder="1" applyAlignment="1">
      <alignment horizontal="center"/>
      <protection/>
    </xf>
    <xf numFmtId="0" fontId="21" fillId="0" borderId="167" xfId="28" applyNumberFormat="1" applyFont="1" applyFill="1" applyBorder="1" applyAlignment="1">
      <alignment horizontal="center"/>
      <protection/>
    </xf>
    <xf numFmtId="0" fontId="21" fillId="0" borderId="108" xfId="28" applyNumberFormat="1" applyFont="1" applyFill="1" applyBorder="1" applyAlignment="1">
      <alignment horizontal="center"/>
      <protection/>
    </xf>
    <xf numFmtId="0" fontId="21" fillId="0" borderId="99" xfId="28" applyNumberFormat="1" applyFont="1" applyFill="1" applyBorder="1" applyAlignment="1">
      <alignment horizontal="center"/>
      <protection/>
    </xf>
    <xf numFmtId="0" fontId="21" fillId="0" borderId="56" xfId="28" applyNumberFormat="1" applyFont="1" applyFill="1" applyBorder="1" applyAlignment="1">
      <alignment horizontal="center"/>
      <protection/>
    </xf>
    <xf numFmtId="3" fontId="38" fillId="25" borderId="105" xfId="28" applyNumberFormat="1" applyFont="1" applyFill="1" applyBorder="1">
      <alignment/>
      <protection/>
    </xf>
    <xf numFmtId="3" fontId="38" fillId="0" borderId="41" xfId="28" applyNumberFormat="1" applyFont="1" applyFill="1" applyBorder="1">
      <alignment/>
      <protection/>
    </xf>
    <xf numFmtId="3" fontId="38" fillId="0" borderId="45" xfId="28" applyNumberFormat="1" applyFont="1" applyFill="1" applyBorder="1">
      <alignment/>
      <protection/>
    </xf>
    <xf numFmtId="3" fontId="38" fillId="25" borderId="118" xfId="28" applyNumberFormat="1" applyFont="1" applyFill="1" applyBorder="1">
      <alignment/>
      <protection/>
    </xf>
    <xf numFmtId="3" fontId="38" fillId="25" borderId="32" xfId="28" applyNumberFormat="1" applyFont="1" applyFill="1" applyBorder="1">
      <alignment/>
      <protection/>
    </xf>
    <xf numFmtId="3" fontId="38" fillId="0" borderId="183" xfId="28" applyNumberFormat="1" applyFont="1" applyFill="1" applyBorder="1">
      <alignment/>
      <protection/>
    </xf>
    <xf numFmtId="3" fontId="38" fillId="0" borderId="184" xfId="28" applyNumberFormat="1" applyFont="1" applyFill="1" applyBorder="1">
      <alignment/>
      <protection/>
    </xf>
    <xf numFmtId="167" fontId="38" fillId="0" borderId="185" xfId="28" applyNumberFormat="1" applyFont="1" applyFill="1" applyBorder="1">
      <alignment/>
      <protection/>
    </xf>
    <xf numFmtId="167" fontId="38" fillId="0" borderId="186" xfId="28" applyNumberFormat="1" applyFont="1" applyFill="1" applyBorder="1">
      <alignment/>
      <protection/>
    </xf>
    <xf numFmtId="167" fontId="35" fillId="0" borderId="121" xfId="28" applyNumberFormat="1" applyFont="1" applyFill="1" applyBorder="1">
      <alignment/>
      <protection/>
    </xf>
    <xf numFmtId="167" fontId="35" fillId="0" borderId="187" xfId="28" applyNumberFormat="1" applyFont="1" applyFill="1" applyBorder="1">
      <alignment/>
      <protection/>
    </xf>
    <xf numFmtId="167" fontId="21" fillId="28" borderId="23" xfId="23" applyNumberFormat="1" applyFont="1" applyFill="1" applyBorder="1" applyAlignment="1">
      <alignment horizontal="center"/>
      <protection/>
    </xf>
    <xf numFmtId="0" fontId="21" fillId="28" borderId="154" xfId="23" applyNumberFormat="1" applyFont="1" applyFill="1" applyBorder="1" applyAlignment="1">
      <alignment horizontal="center"/>
      <protection/>
    </xf>
    <xf numFmtId="3" fontId="38" fillId="28" borderId="88" xfId="23" applyNumberFormat="1" applyFont="1" applyFill="1" applyBorder="1">
      <alignment/>
      <protection/>
    </xf>
    <xf numFmtId="3" fontId="35" fillId="28" borderId="64" xfId="23" applyNumberFormat="1" applyFont="1" applyFill="1" applyBorder="1">
      <alignment/>
      <protection/>
    </xf>
    <xf numFmtId="3" fontId="35" fillId="28" borderId="17" xfId="23" applyNumberFormat="1" applyFont="1" applyFill="1" applyBorder="1">
      <alignment/>
      <protection/>
    </xf>
    <xf numFmtId="3" fontId="35" fillId="28" borderId="101" xfId="23" applyNumberFormat="1" applyFont="1" applyFill="1" applyBorder="1">
      <alignment/>
      <protection/>
    </xf>
    <xf numFmtId="3" fontId="35" fillId="28" borderId="168" xfId="23" applyNumberFormat="1" applyFont="1" applyFill="1" applyBorder="1">
      <alignment/>
      <protection/>
    </xf>
    <xf numFmtId="167" fontId="38" fillId="0" borderId="0" xfId="23" applyNumberFormat="1" applyFont="1" applyFill="1" applyBorder="1">
      <alignment/>
      <protection/>
    </xf>
    <xf numFmtId="3" fontId="35" fillId="28" borderId="69" xfId="23" applyNumberFormat="1" applyFont="1" applyFill="1" applyBorder="1">
      <alignment/>
      <protection/>
    </xf>
    <xf numFmtId="3" fontId="35" fillId="28" borderId="18" xfId="23" applyNumberFormat="1" applyFont="1" applyFill="1" applyBorder="1">
      <alignment/>
      <protection/>
    </xf>
    <xf numFmtId="3" fontId="35" fillId="28" borderId="112" xfId="23" applyNumberFormat="1" applyFont="1" applyFill="1" applyBorder="1">
      <alignment/>
      <protection/>
    </xf>
    <xf numFmtId="3" fontId="38" fillId="28" borderId="35" xfId="23" applyNumberFormat="1" applyFont="1" applyFill="1" applyBorder="1">
      <alignment/>
      <protection/>
    </xf>
    <xf numFmtId="3" fontId="38" fillId="28" borderId="154" xfId="23" applyNumberFormat="1" applyFont="1" applyFill="1" applyBorder="1">
      <alignment/>
      <protection/>
    </xf>
    <xf numFmtId="0" fontId="16" fillId="28" borderId="105" xfId="0" applyFont="1" applyFill="1" applyBorder="1" applyAlignment="1">
      <alignment horizontal="centerContinuous"/>
    </xf>
    <xf numFmtId="0" fontId="16" fillId="28" borderId="45" xfId="0" applyFont="1" applyFill="1" applyBorder="1" applyAlignment="1">
      <alignment horizontal="centerContinuous"/>
    </xf>
    <xf numFmtId="0" fontId="4" fillId="0" borderId="22" xfId="28" applyFont="1" applyBorder="1">
      <alignment/>
      <protection/>
    </xf>
    <xf numFmtId="3" fontId="28" fillId="0" borderId="66" xfId="0" applyNumberFormat="1" applyFont="1" applyFill="1" applyBorder="1"/>
    <xf numFmtId="167" fontId="28" fillId="0" borderId="66" xfId="0" applyNumberFormat="1" applyFont="1" applyFill="1" applyBorder="1"/>
    <xf numFmtId="0" fontId="7" fillId="25" borderId="51" xfId="28" applyFont="1" applyFill="1" applyBorder="1">
      <alignment/>
      <protection/>
    </xf>
    <xf numFmtId="3" fontId="38" fillId="28" borderId="188" xfId="23" applyNumberFormat="1" applyFont="1" applyFill="1" applyBorder="1">
      <alignment/>
      <protection/>
    </xf>
    <xf numFmtId="0" fontId="5" fillId="0" borderId="41" xfId="0" applyFont="1" applyFill="1" applyBorder="1"/>
    <xf numFmtId="0" fontId="22" fillId="0" borderId="23" xfId="0" applyFont="1" applyBorder="1" applyAlignment="1">
      <alignment horizontal="center"/>
    </xf>
    <xf numFmtId="0" fontId="22" fillId="0" borderId="71" xfId="0" applyFont="1" applyBorder="1" applyAlignment="1">
      <alignment horizontal="center"/>
    </xf>
    <xf numFmtId="3" fontId="22" fillId="0" borderId="71" xfId="0" applyNumberFormat="1" applyFont="1" applyBorder="1" applyAlignment="1">
      <alignment horizontal="center"/>
    </xf>
    <xf numFmtId="3" fontId="22" fillId="0" borderId="23" xfId="0" applyNumberFormat="1" applyFont="1" applyBorder="1" applyAlignment="1">
      <alignment horizontal="center"/>
    </xf>
    <xf numFmtId="0" fontId="16" fillId="28" borderId="41" xfId="0" applyFont="1" applyFill="1" applyBorder="1" applyAlignment="1">
      <alignment horizontal="centerContinuous"/>
    </xf>
    <xf numFmtId="3" fontId="22" fillId="0" borderId="105" xfId="0" applyNumberFormat="1" applyFont="1" applyBorder="1" applyAlignment="1">
      <alignment horizontal="center"/>
    </xf>
    <xf numFmtId="3" fontId="22" fillId="0" borderId="189" xfId="0" applyNumberFormat="1" applyFont="1" applyBorder="1" applyAlignment="1">
      <alignment horizontal="center"/>
    </xf>
    <xf numFmtId="3" fontId="22" fillId="0" borderId="136" xfId="0" applyNumberFormat="1" applyFont="1" applyBorder="1" applyAlignment="1">
      <alignment horizontal="center"/>
    </xf>
    <xf numFmtId="0" fontId="22" fillId="0" borderId="86" xfId="0" applyFont="1" applyBorder="1"/>
    <xf numFmtId="0" fontId="22" fillId="0" borderId="81" xfId="0" applyFont="1" applyBorder="1"/>
    <xf numFmtId="0" fontId="9" fillId="0" borderId="81" xfId="0" applyFont="1" applyFill="1" applyBorder="1"/>
    <xf numFmtId="0" fontId="9" fillId="0" borderId="24" xfId="0" applyFont="1" applyFill="1" applyBorder="1"/>
    <xf numFmtId="0" fontId="22" fillId="0" borderId="24" xfId="0" applyFont="1" applyFill="1" applyBorder="1"/>
    <xf numFmtId="0" fontId="40" fillId="0" borderId="82" xfId="0" applyFont="1" applyFill="1" applyBorder="1"/>
    <xf numFmtId="0" fontId="40" fillId="0" borderId="83" xfId="0" applyFont="1" applyFill="1" applyBorder="1"/>
    <xf numFmtId="3" fontId="9" fillId="0" borderId="161" xfId="0" applyNumberFormat="1" applyFont="1" applyFill="1" applyBorder="1"/>
    <xf numFmtId="0" fontId="40" fillId="0" borderId="161" xfId="0" applyFont="1" applyFill="1" applyBorder="1"/>
    <xf numFmtId="3" fontId="4" fillId="0" borderId="62" xfId="0" applyNumberFormat="1" applyFont="1" applyFill="1" applyBorder="1"/>
    <xf numFmtId="3" fontId="12" fillId="0" borderId="54" xfId="0" applyNumberFormat="1" applyFont="1" applyBorder="1"/>
    <xf numFmtId="167" fontId="21" fillId="0" borderId="45" xfId="28" applyNumberFormat="1" applyFont="1" applyFill="1" applyBorder="1" applyAlignment="1">
      <alignment horizontal="center" vertical="center" wrapText="1"/>
      <protection/>
    </xf>
    <xf numFmtId="166" fontId="21" fillId="0" borderId="88" xfId="28" applyNumberFormat="1" applyFont="1" applyFill="1" applyBorder="1" applyAlignment="1">
      <alignment horizontal="center" vertical="center"/>
      <protection/>
    </xf>
    <xf numFmtId="167" fontId="21" fillId="0" borderId="88" xfId="28" applyNumberFormat="1" applyFont="1" applyFill="1" applyBorder="1" applyAlignment="1">
      <alignment horizontal="center" vertical="center"/>
      <protection/>
    </xf>
    <xf numFmtId="167" fontId="21" fillId="28" borderId="88" xfId="23" applyNumberFormat="1" applyFont="1" applyFill="1" applyBorder="1" applyAlignment="1">
      <alignment horizontal="center" vertical="center" wrapText="1"/>
      <protection/>
    </xf>
    <xf numFmtId="167" fontId="21" fillId="0" borderId="123" xfId="28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106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27" borderId="72" xfId="0" applyFont="1" applyFill="1" applyBorder="1" applyAlignment="1">
      <alignment horizontal="center"/>
    </xf>
    <xf numFmtId="0" fontId="5" fillId="27" borderId="0" xfId="0" applyFont="1" applyFill="1" applyBorder="1" applyAlignment="1">
      <alignment horizontal="center"/>
    </xf>
    <xf numFmtId="0" fontId="5" fillId="27" borderId="29" xfId="0" applyFont="1" applyFill="1" applyBorder="1" applyAlignment="1">
      <alignment horizontal="center"/>
    </xf>
    <xf numFmtId="0" fontId="5" fillId="28" borderId="40" xfId="22" applyFont="1" applyFill="1" applyBorder="1" applyAlignment="1">
      <alignment horizontal="center"/>
      <protection/>
    </xf>
    <xf numFmtId="0" fontId="5" fillId="28" borderId="87" xfId="22" applyFont="1" applyFill="1" applyBorder="1" applyAlignment="1">
      <alignment horizontal="center"/>
      <protection/>
    </xf>
    <xf numFmtId="0" fontId="5" fillId="28" borderId="39" xfId="22" applyFont="1" applyFill="1" applyBorder="1" applyAlignment="1">
      <alignment horizontal="center"/>
      <protection/>
    </xf>
    <xf numFmtId="0" fontId="5" fillId="28" borderId="139" xfId="0" applyFont="1" applyFill="1" applyBorder="1" applyAlignment="1">
      <alignment horizontal="center"/>
    </xf>
    <xf numFmtId="0" fontId="5" fillId="28" borderId="119" xfId="0" applyFont="1" applyFill="1" applyBorder="1" applyAlignment="1">
      <alignment horizontal="center"/>
    </xf>
    <xf numFmtId="0" fontId="5" fillId="28" borderId="14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106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top" wrapText="1"/>
    </xf>
    <xf numFmtId="0" fontId="14" fillId="0" borderId="190" xfId="26" applyNumberFormat="1" applyFont="1" applyFill="1" applyBorder="1" applyAlignment="1" quotePrefix="1">
      <alignment horizontal="center" vertical="center" wrapText="1"/>
    </xf>
    <xf numFmtId="0" fontId="14" fillId="0" borderId="191" xfId="0" applyFont="1" applyFill="1" applyBorder="1" applyAlignment="1">
      <alignment horizontal="center" vertical="center"/>
    </xf>
    <xf numFmtId="0" fontId="14" fillId="0" borderId="192" xfId="0" applyFont="1" applyFill="1" applyBorder="1" applyAlignment="1">
      <alignment horizontal="center" vertical="center"/>
    </xf>
  </cellXfs>
  <cellStyles count="1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tab.2" xfId="20"/>
    <cellStyle name="normální_zákl.ukazatele95" xfId="21"/>
    <cellStyle name="Normální 5" xfId="22"/>
    <cellStyle name="Normální 2" xfId="23"/>
    <cellStyle name="SAPBEXItemHeader" xfId="24"/>
    <cellStyle name="SAPBEXchaText" xfId="25"/>
    <cellStyle name="SAPBEXstdItem" xfId="26"/>
    <cellStyle name="SAPBEXstdData" xfId="27"/>
    <cellStyle name="Normální 2 2" xfId="28"/>
    <cellStyle name="0_mezer" xfId="29"/>
    <cellStyle name="1_mezera" xfId="30"/>
    <cellStyle name="2_mezery" xfId="31"/>
    <cellStyle name="čárky 2" xfId="32"/>
    <cellStyle name="čárky 4" xfId="33"/>
    <cellStyle name="Měna 2" xfId="34"/>
    <cellStyle name="normální 3" xfId="35"/>
    <cellStyle name="Normální 3 2" xfId="36"/>
    <cellStyle name="Normální 3 3" xfId="37"/>
    <cellStyle name="Normální 4" xfId="38"/>
    <cellStyle name="Procenta 2" xfId="39"/>
    <cellStyle name="Normální 6" xfId="40"/>
    <cellStyle name="Hyperlink" xfId="41"/>
    <cellStyle name="Hypertextový odkaz" xfId="42"/>
    <cellStyle name="Čárka 2" xfId="43"/>
    <cellStyle name="Čárky bez des. míst 2" xfId="44"/>
    <cellStyle name="Měna 3" xfId="45"/>
    <cellStyle name="Měny bez des. míst 2" xfId="46"/>
    <cellStyle name="Procenta 3" xfId="47"/>
    <cellStyle name="Normální 2 3" xfId="48"/>
    <cellStyle name="Comma 2" xfId="49"/>
    <cellStyle name="Currency 2" xfId="50"/>
    <cellStyle name="Date" xfId="51"/>
    <cellStyle name="Fixed" xfId="52"/>
    <cellStyle name="Heading1" xfId="53"/>
    <cellStyle name="Heading2" xfId="54"/>
    <cellStyle name="Percent 2" xfId="55"/>
    <cellStyle name="Total" xfId="56"/>
    <cellStyle name="Normální 3 4" xfId="57"/>
    <cellStyle name="Comma 3" xfId="58"/>
    <cellStyle name="Comma0" xfId="59"/>
    <cellStyle name="Currency 3" xfId="60"/>
    <cellStyle name="Currency0" xfId="61"/>
    <cellStyle name="Datum" xfId="62"/>
    <cellStyle name="Finanční0" xfId="63"/>
    <cellStyle name="Heading 1" xfId="64"/>
    <cellStyle name="Heading 2" xfId="65"/>
    <cellStyle name="Měna0" xfId="66"/>
    <cellStyle name="Pevný" xfId="67"/>
    <cellStyle name="Comma [0] 2" xfId="68"/>
    <cellStyle name="Styl 1" xfId="69"/>
    <cellStyle name="Hypertextový odkaz 2" xfId="70"/>
    <cellStyle name="Normální 7" xfId="71"/>
    <cellStyle name="Normální 12" xfId="72"/>
    <cellStyle name="20 % – Zvýraznění1 2" xfId="73"/>
    <cellStyle name="20 % – Zvýraznění2 2" xfId="74"/>
    <cellStyle name="20 % – Zvýraznění3 2" xfId="75"/>
    <cellStyle name="20 % – Zvýraznění4 2" xfId="76"/>
    <cellStyle name="20 % – Zvýraznění5 2" xfId="77"/>
    <cellStyle name="20 % – Zvýraznění6 2" xfId="78"/>
    <cellStyle name="40 % – Zvýraznění1 2" xfId="79"/>
    <cellStyle name="40 % – Zvýraznění2 2" xfId="80"/>
    <cellStyle name="40 % – Zvýraznění3 2" xfId="81"/>
    <cellStyle name="40 % – Zvýraznění4 2" xfId="82"/>
    <cellStyle name="40 % – Zvýraznění5 2" xfId="83"/>
    <cellStyle name="40 % – Zvýraznění6 2" xfId="84"/>
    <cellStyle name="60 % – Zvýraznění1 2" xfId="85"/>
    <cellStyle name="60 % – Zvýraznění2 2" xfId="86"/>
    <cellStyle name="60 % – Zvýraznění3 2" xfId="87"/>
    <cellStyle name="60 % – Zvýraznění4 2" xfId="88"/>
    <cellStyle name="60 % – Zvýraznění5 2" xfId="89"/>
    <cellStyle name="60 % – Zvýraznění6 2" xfId="90"/>
    <cellStyle name="Celkem 2" xfId="91"/>
    <cellStyle name="Čárka 3" xfId="92"/>
    <cellStyle name="Čárka 4" xfId="93"/>
    <cellStyle name="Chybně 2" xfId="94"/>
    <cellStyle name="Kontrolní buňka 2" xfId="95"/>
    <cellStyle name="Nadpis 1 2" xfId="96"/>
    <cellStyle name="Nadpis 2 2" xfId="97"/>
    <cellStyle name="Nadpis 3 2" xfId="98"/>
    <cellStyle name="Nadpis 4 2" xfId="99"/>
    <cellStyle name="Název 2" xfId="100"/>
    <cellStyle name="Neutrální 2" xfId="101"/>
    <cellStyle name="Normální 10" xfId="102"/>
    <cellStyle name="Normální 11" xfId="103"/>
    <cellStyle name="Normální 8" xfId="104"/>
    <cellStyle name="Normální 9" xfId="105"/>
    <cellStyle name="Poznámka 2" xfId="106"/>
    <cellStyle name="Propojená buňka 2" xfId="107"/>
    <cellStyle name="Správně 2" xfId="108"/>
    <cellStyle name="Text upozornění 2" xfId="109"/>
    <cellStyle name="Vstup 2" xfId="110"/>
    <cellStyle name="Výpočet 2" xfId="111"/>
    <cellStyle name="Výstup 2" xfId="112"/>
    <cellStyle name="Vysvětlující text 2" xfId="113"/>
    <cellStyle name="Zvýraznění 1 2" xfId="114"/>
    <cellStyle name="Zvýraznění 2 2" xfId="115"/>
    <cellStyle name="Zvýraznění 3 2" xfId="116"/>
    <cellStyle name="Zvýraznění 4 2" xfId="117"/>
    <cellStyle name="Zvýraznění 5 2" xfId="118"/>
    <cellStyle name="Zvýraznění 6 2" xfId="119"/>
    <cellStyle name="Normální 6 2" xfId="120"/>
    <cellStyle name="Čárka 5" xfId="121"/>
    <cellStyle name="Normální 13" xfId="122"/>
    <cellStyle name="Normální 2 4" xfId="123"/>
    <cellStyle name="Procenta 4" xfId="124"/>
    <cellStyle name="Total 2" xfId="125"/>
    <cellStyle name="Normální 6 2 2" xfId="126"/>
    <cellStyle name="Excel Built-in Normal" xfId="127"/>
    <cellStyle name="Hypertextový odkaz 3" xfId="128"/>
    <cellStyle name="Normální 5 2" xfId="129"/>
    <cellStyle name="Total 3" xfId="130"/>
    <cellStyle name="Normální 2 3 2" xfId="131"/>
    <cellStyle name="Normální 14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47625" cy="9525"/>
    <xdr:pic>
      <xdr:nvPicPr>
        <xdr:cNvPr id="2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3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4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5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19050</xdr:colOff>
      <xdr:row>0</xdr:row>
      <xdr:rowOff>0</xdr:rowOff>
    </xdr:from>
    <xdr:ext cx="47625" cy="9525"/>
    <xdr:pic>
      <xdr:nvPicPr>
        <xdr:cNvPr id="6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19050</xdr:colOff>
      <xdr:row>0</xdr:row>
      <xdr:rowOff>0</xdr:rowOff>
    </xdr:from>
    <xdr:ext cx="47625" cy="9525"/>
    <xdr:pic>
      <xdr:nvPicPr>
        <xdr:cNvPr id="7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05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8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9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10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11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12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13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14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15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16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28575</xdr:colOff>
      <xdr:row>0</xdr:row>
      <xdr:rowOff>0</xdr:rowOff>
    </xdr:from>
    <xdr:ext cx="47625" cy="9525"/>
    <xdr:pic>
      <xdr:nvPicPr>
        <xdr:cNvPr id="17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28575</xdr:colOff>
      <xdr:row>0</xdr:row>
      <xdr:rowOff>0</xdr:rowOff>
    </xdr:from>
    <xdr:ext cx="47625" cy="9525"/>
    <xdr:pic>
      <xdr:nvPicPr>
        <xdr:cNvPr id="18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8575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19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20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21" name="BExBDP6HNAAJUM39SE5G2C8BKNRQ" descr="1TM64TL2QIMYV7WYSV2VLGXY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42875"/>
    <xdr:pic>
      <xdr:nvPicPr>
        <xdr:cNvPr id="22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4287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23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24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25" name="BEx3RTMHAR35NUAAK49TV6NU7EPA" descr="QFXLG4ZCXTRQSJYFCKJ58G9N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42875"/>
    <xdr:pic>
      <xdr:nvPicPr>
        <xdr:cNvPr id="26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4287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27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28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29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30" name="BExSDIVCE09QKG3CT52PHCS6ZJ09" descr="9F076L7EQCF2COMMGCQG6BQ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31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32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33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34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35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36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37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42875"/>
    <xdr:pic>
      <xdr:nvPicPr>
        <xdr:cNvPr id="38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4287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39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40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0</xdr:row>
      <xdr:rowOff>152400</xdr:rowOff>
    </xdr:to>
    <xdr:pic>
      <xdr:nvPicPr>
        <xdr:cNvPr id="41" name="Picture 1059" hidden="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95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0</xdr:row>
      <xdr:rowOff>152400</xdr:rowOff>
    </xdr:to>
    <xdr:pic>
      <xdr:nvPicPr>
        <xdr:cNvPr id="42" name="Picture 1124" hidden="1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29</xdr:col>
      <xdr:colOff>523875</xdr:colOff>
      <xdr:row>102</xdr:row>
      <xdr:rowOff>133350</xdr:rowOff>
    </xdr:to>
    <xdr:pic>
      <xdr:nvPicPr>
        <xdr:cNvPr id="43" name="BExXRND8208TWULE9S50U89VKPB7" descr="ETUGZV0SKTQDQB8JOYY0DCX79" hidden="1"/>
        <xdr:cNvPicPr preferRelativeResize="1">
          <a:picLocks noChangeAspect="0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29822775" cy="1608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55</xdr:row>
      <xdr:rowOff>0</xdr:rowOff>
    </xdr:from>
    <xdr:ext cx="123825" cy="142875"/>
    <xdr:pic>
      <xdr:nvPicPr>
        <xdr:cNvPr id="44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8667750"/>
          <a:ext cx="123825" cy="14287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45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46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47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48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49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19050</xdr:colOff>
      <xdr:row>65</xdr:row>
      <xdr:rowOff>0</xdr:rowOff>
    </xdr:from>
    <xdr:ext cx="47625" cy="9525"/>
    <xdr:pic>
      <xdr:nvPicPr>
        <xdr:cNvPr id="50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19050</xdr:colOff>
      <xdr:row>65</xdr:row>
      <xdr:rowOff>0</xdr:rowOff>
    </xdr:from>
    <xdr:ext cx="47625" cy="9525"/>
    <xdr:pic>
      <xdr:nvPicPr>
        <xdr:cNvPr id="51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05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52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53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54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55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56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57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58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59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60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28575</xdr:colOff>
      <xdr:row>65</xdr:row>
      <xdr:rowOff>0</xdr:rowOff>
    </xdr:from>
    <xdr:ext cx="47625" cy="9525"/>
    <xdr:pic>
      <xdr:nvPicPr>
        <xdr:cNvPr id="61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28575</xdr:colOff>
      <xdr:row>65</xdr:row>
      <xdr:rowOff>0</xdr:rowOff>
    </xdr:from>
    <xdr:ext cx="47625" cy="9525"/>
    <xdr:pic>
      <xdr:nvPicPr>
        <xdr:cNvPr id="62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8575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63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64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65" name="BExBDP6HNAAJUM39SE5G2C8BKNRQ" descr="1TM64TL2QIMYV7WYSV2VLGXY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42875"/>
    <xdr:pic>
      <xdr:nvPicPr>
        <xdr:cNvPr id="66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4287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67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68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69" name="BEx3RTMHAR35NUAAK49TV6NU7EPA" descr="QFXLG4ZCXTRQSJYFCKJ58G9N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42875"/>
    <xdr:pic>
      <xdr:nvPicPr>
        <xdr:cNvPr id="70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4287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71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72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73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74" name="BExSDIVCE09QKG3CT52PHCS6ZJ09" descr="9F076L7EQCF2COMMGCQG6BQ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75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76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77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78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79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80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81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42875"/>
    <xdr:pic>
      <xdr:nvPicPr>
        <xdr:cNvPr id="82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4287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83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84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twoCellAnchor editAs="oneCell">
    <xdr:from>
      <xdr:col>0</xdr:col>
      <xdr:colOff>0</xdr:colOff>
      <xdr:row>65</xdr:row>
      <xdr:rowOff>0</xdr:rowOff>
    </xdr:from>
    <xdr:to>
      <xdr:col>0</xdr:col>
      <xdr:colOff>695325</xdr:colOff>
      <xdr:row>65</xdr:row>
      <xdr:rowOff>152400</xdr:rowOff>
    </xdr:to>
    <xdr:pic>
      <xdr:nvPicPr>
        <xdr:cNvPr id="85" name="Picture 1059" hidden="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0191750"/>
          <a:ext cx="695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65</xdr:row>
      <xdr:rowOff>0</xdr:rowOff>
    </xdr:from>
    <xdr:to>
      <xdr:col>0</xdr:col>
      <xdr:colOff>457200</xdr:colOff>
      <xdr:row>65</xdr:row>
      <xdr:rowOff>152400</xdr:rowOff>
    </xdr:to>
    <xdr:pic>
      <xdr:nvPicPr>
        <xdr:cNvPr id="86" name="Picture 1124" hidden="1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0191750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50"/>
  <sheetViews>
    <sheetView tabSelected="1" zoomScaleSheetLayoutView="75" zoomScalePageLayoutView="80" workbookViewId="0" topLeftCell="A1"/>
  </sheetViews>
  <sheetFormatPr defaultColWidth="9.140625" defaultRowHeight="12"/>
  <cols>
    <col min="1" max="1" width="5.421875" style="23" customWidth="1"/>
    <col min="2" max="2" width="64.421875" style="23" customWidth="1"/>
    <col min="3" max="12" width="15.00390625" style="23" customWidth="1"/>
    <col min="13" max="13" width="15.00390625" style="22" customWidth="1"/>
    <col min="14" max="15" width="15.00390625" style="23" customWidth="1"/>
    <col min="16" max="17" width="15.00390625" style="24" customWidth="1"/>
    <col min="18" max="21" width="15.00390625" style="23" customWidth="1"/>
    <col min="22" max="22" width="15.00390625" style="25" customWidth="1"/>
    <col min="23" max="24" width="15.00390625" style="22" customWidth="1"/>
    <col min="25" max="47" width="15.00390625" style="23" customWidth="1"/>
    <col min="48" max="51" width="22.140625" style="23" customWidth="1"/>
    <col min="52" max="53" width="22.140625" style="24" customWidth="1"/>
    <col min="54" max="54" width="22.28125" style="24" customWidth="1"/>
    <col min="55" max="55" width="22.28125" style="25" customWidth="1"/>
    <col min="56" max="56" width="22.28125" style="23" customWidth="1"/>
    <col min="57" max="60" width="17.8515625" style="23" customWidth="1"/>
    <col min="61" max="66" width="18.7109375" style="23" customWidth="1"/>
    <col min="67" max="69" width="14.7109375" style="23" customWidth="1"/>
    <col min="70" max="72" width="18.7109375" style="23" customWidth="1"/>
    <col min="73" max="73" width="3.7109375" style="23" customWidth="1"/>
    <col min="74" max="16384" width="9.28125" style="23" customWidth="1"/>
  </cols>
  <sheetData>
    <row r="1" spans="1:72" ht="16.5" customHeight="1" thickTop="1">
      <c r="A1" s="1"/>
      <c r="B1" s="672"/>
      <c r="C1" s="1037" t="s">
        <v>24</v>
      </c>
      <c r="D1" s="1038"/>
      <c r="E1" s="1038"/>
      <c r="F1" s="1038"/>
      <c r="G1" s="1039"/>
      <c r="H1" s="1037" t="s">
        <v>29</v>
      </c>
      <c r="I1" s="1038"/>
      <c r="J1" s="1038"/>
      <c r="K1" s="1038"/>
      <c r="L1" s="1039"/>
      <c r="M1" s="1037" t="s">
        <v>0</v>
      </c>
      <c r="N1" s="1038"/>
      <c r="O1" s="1038"/>
      <c r="P1" s="1038"/>
      <c r="Q1" s="1039"/>
      <c r="R1" s="1037" t="s">
        <v>1</v>
      </c>
      <c r="S1" s="1038"/>
      <c r="T1" s="1038"/>
      <c r="U1" s="1038"/>
      <c r="V1" s="1039"/>
      <c r="W1" s="1037" t="s">
        <v>79</v>
      </c>
      <c r="X1" s="1038"/>
      <c r="Y1" s="1038"/>
      <c r="Z1" s="1038"/>
      <c r="AA1" s="1039"/>
      <c r="AB1" s="1037" t="s">
        <v>121</v>
      </c>
      <c r="AC1" s="1038"/>
      <c r="AD1" s="1038"/>
      <c r="AE1" s="1038"/>
      <c r="AF1" s="1039"/>
      <c r="AG1" s="1037" t="s">
        <v>122</v>
      </c>
      <c r="AH1" s="1038"/>
      <c r="AI1" s="1038"/>
      <c r="AJ1" s="1038"/>
      <c r="AK1" s="1039"/>
      <c r="AL1" s="1037" t="s">
        <v>121</v>
      </c>
      <c r="AM1" s="1038"/>
      <c r="AN1" s="1038"/>
      <c r="AO1" s="1038"/>
      <c r="AP1" s="1039"/>
      <c r="AQ1" s="1037" t="s">
        <v>81</v>
      </c>
      <c r="AR1" s="1038"/>
      <c r="AS1" s="1038"/>
      <c r="AT1" s="1038"/>
      <c r="AU1" s="1039"/>
      <c r="AV1" s="1049" t="s">
        <v>125</v>
      </c>
      <c r="AW1" s="1050"/>
      <c r="AX1" s="1051"/>
      <c r="AY1" s="1046" t="s">
        <v>105</v>
      </c>
      <c r="AZ1" s="1047"/>
      <c r="BA1" s="1048"/>
      <c r="BB1" s="1049" t="s">
        <v>2</v>
      </c>
      <c r="BC1" s="1050"/>
      <c r="BD1" s="1051"/>
      <c r="BE1" s="1049" t="s">
        <v>119</v>
      </c>
      <c r="BF1" s="1050"/>
      <c r="BG1" s="1050"/>
      <c r="BH1" s="1051"/>
      <c r="BI1" s="1049" t="s">
        <v>3</v>
      </c>
      <c r="BJ1" s="1050"/>
      <c r="BK1" s="1051"/>
      <c r="BL1" s="1052" t="s">
        <v>4</v>
      </c>
      <c r="BM1" s="1053"/>
      <c r="BN1" s="1054"/>
      <c r="BO1" s="1049" t="s">
        <v>32</v>
      </c>
      <c r="BP1" s="1050"/>
      <c r="BQ1" s="1051"/>
      <c r="BR1" s="1049" t="s">
        <v>5</v>
      </c>
      <c r="BS1" s="1050"/>
      <c r="BT1" s="1051"/>
    </row>
    <row r="2" spans="1:72" ht="16.5" customHeight="1" thickBot="1">
      <c r="A2" s="1006"/>
      <c r="B2" s="673" t="s">
        <v>194</v>
      </c>
      <c r="C2" s="1040" t="s">
        <v>25</v>
      </c>
      <c r="D2" s="1041"/>
      <c r="E2" s="1041"/>
      <c r="F2" s="1041"/>
      <c r="G2" s="1042"/>
      <c r="H2" s="1040" t="s">
        <v>30</v>
      </c>
      <c r="I2" s="1041"/>
      <c r="J2" s="1041"/>
      <c r="K2" s="1041"/>
      <c r="L2" s="1042"/>
      <c r="M2" s="1040" t="s">
        <v>21</v>
      </c>
      <c r="N2" s="1041"/>
      <c r="O2" s="1041"/>
      <c r="P2" s="1041"/>
      <c r="Q2" s="1042"/>
      <c r="R2" s="1040" t="s">
        <v>7</v>
      </c>
      <c r="S2" s="1041"/>
      <c r="T2" s="1041"/>
      <c r="U2" s="1041"/>
      <c r="V2" s="1042"/>
      <c r="W2" s="1040" t="s">
        <v>104</v>
      </c>
      <c r="X2" s="1041"/>
      <c r="Y2" s="1041"/>
      <c r="Z2" s="1041"/>
      <c r="AA2" s="1042"/>
      <c r="AB2" s="1040" t="s">
        <v>80</v>
      </c>
      <c r="AC2" s="1041"/>
      <c r="AD2" s="1041"/>
      <c r="AE2" s="1041"/>
      <c r="AF2" s="1042"/>
      <c r="AG2" s="1040" t="s">
        <v>69</v>
      </c>
      <c r="AH2" s="1041"/>
      <c r="AI2" s="1041"/>
      <c r="AJ2" s="1041"/>
      <c r="AK2" s="1042"/>
      <c r="AL2" s="1040" t="s">
        <v>181</v>
      </c>
      <c r="AM2" s="1041"/>
      <c r="AN2" s="1041"/>
      <c r="AO2" s="1041"/>
      <c r="AP2" s="1042"/>
      <c r="AQ2" s="1040" t="s">
        <v>103</v>
      </c>
      <c r="AR2" s="1041"/>
      <c r="AS2" s="1041"/>
      <c r="AT2" s="1041"/>
      <c r="AU2" s="1042"/>
      <c r="AV2" s="1040" t="s">
        <v>64</v>
      </c>
      <c r="AW2" s="1041"/>
      <c r="AX2" s="1042"/>
      <c r="AY2" s="1040" t="s">
        <v>102</v>
      </c>
      <c r="AZ2" s="1041"/>
      <c r="BA2" s="1042"/>
      <c r="BB2" s="1040"/>
      <c r="BC2" s="1041"/>
      <c r="BD2" s="1042"/>
      <c r="BE2" s="1040" t="s">
        <v>177</v>
      </c>
      <c r="BF2" s="1041"/>
      <c r="BG2" s="1041"/>
      <c r="BH2" s="1042"/>
      <c r="BI2" s="1040"/>
      <c r="BJ2" s="1041"/>
      <c r="BK2" s="1042"/>
      <c r="BL2" s="1040" t="s">
        <v>176</v>
      </c>
      <c r="BM2" s="1041"/>
      <c r="BN2" s="1042"/>
      <c r="BO2" s="1049" t="s">
        <v>33</v>
      </c>
      <c r="BP2" s="1050"/>
      <c r="BQ2" s="1051"/>
      <c r="BR2" s="1049" t="s">
        <v>8</v>
      </c>
      <c r="BS2" s="1050"/>
      <c r="BT2" s="1051"/>
    </row>
    <row r="3" spans="1:72" s="221" customFormat="1" ht="15" customHeight="1" thickBot="1" thickTop="1">
      <c r="A3" s="669" t="s">
        <v>6</v>
      </c>
      <c r="B3" s="673"/>
      <c r="C3" s="564" t="s">
        <v>43</v>
      </c>
      <c r="D3" s="564" t="s">
        <v>43</v>
      </c>
      <c r="E3" s="564" t="s">
        <v>43</v>
      </c>
      <c r="F3" s="564" t="s">
        <v>9</v>
      </c>
      <c r="G3" s="564" t="s">
        <v>9</v>
      </c>
      <c r="H3" s="564" t="s">
        <v>43</v>
      </c>
      <c r="I3" s="564" t="s">
        <v>43</v>
      </c>
      <c r="J3" s="564" t="s">
        <v>43</v>
      </c>
      <c r="K3" s="564" t="s">
        <v>9</v>
      </c>
      <c r="L3" s="564" t="s">
        <v>9</v>
      </c>
      <c r="M3" s="564" t="s">
        <v>43</v>
      </c>
      <c r="N3" s="564" t="s">
        <v>43</v>
      </c>
      <c r="O3" s="564" t="s">
        <v>43</v>
      </c>
      <c r="P3" s="564" t="s">
        <v>9</v>
      </c>
      <c r="Q3" s="564" t="s">
        <v>9</v>
      </c>
      <c r="R3" s="564" t="s">
        <v>43</v>
      </c>
      <c r="S3" s="564" t="s">
        <v>43</v>
      </c>
      <c r="T3" s="564" t="s">
        <v>43</v>
      </c>
      <c r="U3" s="564" t="s">
        <v>9</v>
      </c>
      <c r="V3" s="564" t="s">
        <v>9</v>
      </c>
      <c r="W3" s="564" t="s">
        <v>43</v>
      </c>
      <c r="X3" s="564" t="s">
        <v>43</v>
      </c>
      <c r="Y3" s="564" t="s">
        <v>43</v>
      </c>
      <c r="Z3" s="564" t="s">
        <v>9</v>
      </c>
      <c r="AA3" s="564" t="s">
        <v>9</v>
      </c>
      <c r="AB3" s="564" t="s">
        <v>43</v>
      </c>
      <c r="AC3" s="564" t="s">
        <v>43</v>
      </c>
      <c r="AD3" s="564" t="s">
        <v>43</v>
      </c>
      <c r="AE3" s="564" t="s">
        <v>9</v>
      </c>
      <c r="AF3" s="564" t="s">
        <v>9</v>
      </c>
      <c r="AG3" s="564" t="s">
        <v>43</v>
      </c>
      <c r="AH3" s="564" t="s">
        <v>43</v>
      </c>
      <c r="AI3" s="564" t="s">
        <v>43</v>
      </c>
      <c r="AJ3" s="564" t="s">
        <v>9</v>
      </c>
      <c r="AK3" s="564" t="s">
        <v>9</v>
      </c>
      <c r="AL3" s="564" t="s">
        <v>43</v>
      </c>
      <c r="AM3" s="564" t="s">
        <v>43</v>
      </c>
      <c r="AN3" s="564" t="s">
        <v>43</v>
      </c>
      <c r="AO3" s="564" t="s">
        <v>9</v>
      </c>
      <c r="AP3" s="564" t="s">
        <v>9</v>
      </c>
      <c r="AQ3" s="564" t="s">
        <v>43</v>
      </c>
      <c r="AR3" s="564" t="s">
        <v>43</v>
      </c>
      <c r="AS3" s="564" t="s">
        <v>43</v>
      </c>
      <c r="AT3" s="564" t="s">
        <v>9</v>
      </c>
      <c r="AU3" s="564" t="s">
        <v>9</v>
      </c>
      <c r="AV3" s="564" t="s">
        <v>43</v>
      </c>
      <c r="AW3" s="564" t="s">
        <v>43</v>
      </c>
      <c r="AX3" s="564" t="s">
        <v>9</v>
      </c>
      <c r="AY3" s="564" t="s">
        <v>43</v>
      </c>
      <c r="AZ3" s="564" t="s">
        <v>43</v>
      </c>
      <c r="BA3" s="564" t="s">
        <v>9</v>
      </c>
      <c r="BB3" s="564" t="s">
        <v>43</v>
      </c>
      <c r="BC3" s="564" t="s">
        <v>43</v>
      </c>
      <c r="BD3" s="564" t="s">
        <v>9</v>
      </c>
      <c r="BE3" s="564" t="s">
        <v>43</v>
      </c>
      <c r="BF3" s="564" t="s">
        <v>43</v>
      </c>
      <c r="BG3" s="564" t="s">
        <v>9</v>
      </c>
      <c r="BH3" s="564" t="s">
        <v>10</v>
      </c>
      <c r="BI3" s="564" t="s">
        <v>43</v>
      </c>
      <c r="BJ3" s="564" t="s">
        <v>43</v>
      </c>
      <c r="BK3" s="564" t="s">
        <v>9</v>
      </c>
      <c r="BL3" s="564" t="s">
        <v>43</v>
      </c>
      <c r="BM3" s="564" t="s">
        <v>43</v>
      </c>
      <c r="BN3" s="564" t="s">
        <v>9</v>
      </c>
      <c r="BO3" s="1049" t="s">
        <v>34</v>
      </c>
      <c r="BP3" s="1050"/>
      <c r="BQ3" s="1051"/>
      <c r="BR3" s="564" t="s">
        <v>43</v>
      </c>
      <c r="BS3" s="564" t="s">
        <v>43</v>
      </c>
      <c r="BT3" s="564" t="s">
        <v>9</v>
      </c>
    </row>
    <row r="4" spans="1:73" s="225" customFormat="1" ht="15" customHeight="1" thickTop="1">
      <c r="A4" s="553"/>
      <c r="B4" s="673" t="s">
        <v>195</v>
      </c>
      <c r="C4" s="565">
        <v>2017</v>
      </c>
      <c r="D4" s="565">
        <v>2018</v>
      </c>
      <c r="E4" s="565">
        <v>2018</v>
      </c>
      <c r="F4" s="565" t="s">
        <v>198</v>
      </c>
      <c r="G4" s="565" t="s">
        <v>200</v>
      </c>
      <c r="H4" s="565">
        <v>2017</v>
      </c>
      <c r="I4" s="565">
        <v>2018</v>
      </c>
      <c r="J4" s="565">
        <v>2018</v>
      </c>
      <c r="K4" s="565" t="s">
        <v>198</v>
      </c>
      <c r="L4" s="565" t="s">
        <v>200</v>
      </c>
      <c r="M4" s="565">
        <v>2017</v>
      </c>
      <c r="N4" s="565">
        <v>2018</v>
      </c>
      <c r="O4" s="565">
        <v>2018</v>
      </c>
      <c r="P4" s="565" t="s">
        <v>198</v>
      </c>
      <c r="Q4" s="565" t="s">
        <v>200</v>
      </c>
      <c r="R4" s="565">
        <v>2017</v>
      </c>
      <c r="S4" s="565">
        <v>2018</v>
      </c>
      <c r="T4" s="565">
        <v>2018</v>
      </c>
      <c r="U4" s="565" t="s">
        <v>198</v>
      </c>
      <c r="V4" s="565" t="s">
        <v>200</v>
      </c>
      <c r="W4" s="565">
        <v>2017</v>
      </c>
      <c r="X4" s="565">
        <v>2018</v>
      </c>
      <c r="Y4" s="565">
        <v>2018</v>
      </c>
      <c r="Z4" s="565" t="s">
        <v>198</v>
      </c>
      <c r="AA4" s="565" t="s">
        <v>200</v>
      </c>
      <c r="AB4" s="565">
        <v>2017</v>
      </c>
      <c r="AC4" s="565">
        <v>2018</v>
      </c>
      <c r="AD4" s="565">
        <v>2018</v>
      </c>
      <c r="AE4" s="565" t="s">
        <v>198</v>
      </c>
      <c r="AF4" s="565" t="s">
        <v>200</v>
      </c>
      <c r="AG4" s="565">
        <v>2017</v>
      </c>
      <c r="AH4" s="565">
        <v>2018</v>
      </c>
      <c r="AI4" s="565">
        <v>2018</v>
      </c>
      <c r="AJ4" s="565" t="s">
        <v>198</v>
      </c>
      <c r="AK4" s="565" t="s">
        <v>200</v>
      </c>
      <c r="AL4" s="565">
        <v>2017</v>
      </c>
      <c r="AM4" s="565">
        <v>2018</v>
      </c>
      <c r="AN4" s="565">
        <v>2018</v>
      </c>
      <c r="AO4" s="565" t="s">
        <v>198</v>
      </c>
      <c r="AP4" s="565" t="s">
        <v>200</v>
      </c>
      <c r="AQ4" s="565">
        <v>2017</v>
      </c>
      <c r="AR4" s="565">
        <v>2018</v>
      </c>
      <c r="AS4" s="565">
        <v>2018</v>
      </c>
      <c r="AT4" s="565" t="s">
        <v>198</v>
      </c>
      <c r="AU4" s="565" t="s">
        <v>200</v>
      </c>
      <c r="AV4" s="565">
        <v>2017</v>
      </c>
      <c r="AW4" s="565">
        <v>2018</v>
      </c>
      <c r="AX4" s="565" t="s">
        <v>200</v>
      </c>
      <c r="AY4" s="565">
        <v>2017</v>
      </c>
      <c r="AZ4" s="565">
        <v>2018</v>
      </c>
      <c r="BA4" s="565" t="s">
        <v>200</v>
      </c>
      <c r="BB4" s="565">
        <v>2017</v>
      </c>
      <c r="BC4" s="565">
        <v>2018</v>
      </c>
      <c r="BD4" s="565" t="s">
        <v>200</v>
      </c>
      <c r="BE4" s="565">
        <v>2017</v>
      </c>
      <c r="BF4" s="565">
        <v>2018</v>
      </c>
      <c r="BG4" s="565" t="s">
        <v>200</v>
      </c>
      <c r="BH4" s="565" t="s">
        <v>12</v>
      </c>
      <c r="BI4" s="565">
        <v>2017</v>
      </c>
      <c r="BJ4" s="565">
        <v>2018</v>
      </c>
      <c r="BK4" s="565" t="s">
        <v>200</v>
      </c>
      <c r="BL4" s="565">
        <v>2017</v>
      </c>
      <c r="BM4" s="565">
        <v>2018</v>
      </c>
      <c r="BN4" s="565" t="s">
        <v>200</v>
      </c>
      <c r="BO4" s="564" t="s">
        <v>202</v>
      </c>
      <c r="BP4" s="756" t="s">
        <v>204</v>
      </c>
      <c r="BQ4" s="655" t="s">
        <v>9</v>
      </c>
      <c r="BR4" s="565">
        <v>2017</v>
      </c>
      <c r="BS4" s="565">
        <v>2018</v>
      </c>
      <c r="BT4" s="565" t="s">
        <v>200</v>
      </c>
      <c r="BU4" s="221"/>
    </row>
    <row r="5" spans="1:72" s="225" customFormat="1" ht="19.5" customHeight="1" thickBot="1">
      <c r="A5" s="552"/>
      <c r="B5" s="674"/>
      <c r="C5" s="566" t="s">
        <v>11</v>
      </c>
      <c r="D5" s="566" t="s">
        <v>11</v>
      </c>
      <c r="E5" s="566" t="s">
        <v>26</v>
      </c>
      <c r="F5" s="566" t="s">
        <v>199</v>
      </c>
      <c r="G5" s="566" t="s">
        <v>191</v>
      </c>
      <c r="H5" s="566" t="s">
        <v>11</v>
      </c>
      <c r="I5" s="566" t="s">
        <v>11</v>
      </c>
      <c r="J5" s="566" t="s">
        <v>26</v>
      </c>
      <c r="K5" s="566" t="s">
        <v>199</v>
      </c>
      <c r="L5" s="566" t="s">
        <v>191</v>
      </c>
      <c r="M5" s="566" t="s">
        <v>11</v>
      </c>
      <c r="N5" s="566" t="s">
        <v>11</v>
      </c>
      <c r="O5" s="566" t="s">
        <v>26</v>
      </c>
      <c r="P5" s="566" t="s">
        <v>199</v>
      </c>
      <c r="Q5" s="566" t="s">
        <v>191</v>
      </c>
      <c r="R5" s="566" t="s">
        <v>11</v>
      </c>
      <c r="S5" s="566" t="s">
        <v>11</v>
      </c>
      <c r="T5" s="566" t="s">
        <v>26</v>
      </c>
      <c r="U5" s="566" t="s">
        <v>199</v>
      </c>
      <c r="V5" s="566" t="s">
        <v>191</v>
      </c>
      <c r="W5" s="566" t="s">
        <v>11</v>
      </c>
      <c r="X5" s="566" t="s">
        <v>11</v>
      </c>
      <c r="Y5" s="566" t="s">
        <v>26</v>
      </c>
      <c r="Z5" s="566" t="s">
        <v>199</v>
      </c>
      <c r="AA5" s="566" t="s">
        <v>191</v>
      </c>
      <c r="AB5" s="566" t="s">
        <v>11</v>
      </c>
      <c r="AC5" s="566" t="s">
        <v>11</v>
      </c>
      <c r="AD5" s="566" t="s">
        <v>26</v>
      </c>
      <c r="AE5" s="566" t="s">
        <v>199</v>
      </c>
      <c r="AF5" s="566" t="s">
        <v>191</v>
      </c>
      <c r="AG5" s="566" t="s">
        <v>11</v>
      </c>
      <c r="AH5" s="566" t="s">
        <v>11</v>
      </c>
      <c r="AI5" s="566" t="s">
        <v>26</v>
      </c>
      <c r="AJ5" s="566" t="s">
        <v>199</v>
      </c>
      <c r="AK5" s="566" t="s">
        <v>191</v>
      </c>
      <c r="AL5" s="566" t="s">
        <v>11</v>
      </c>
      <c r="AM5" s="566" t="s">
        <v>11</v>
      </c>
      <c r="AN5" s="566" t="s">
        <v>26</v>
      </c>
      <c r="AO5" s="566" t="s">
        <v>199</v>
      </c>
      <c r="AP5" s="566" t="s">
        <v>191</v>
      </c>
      <c r="AQ5" s="566" t="s">
        <v>11</v>
      </c>
      <c r="AR5" s="566" t="s">
        <v>11</v>
      </c>
      <c r="AS5" s="566" t="s">
        <v>26</v>
      </c>
      <c r="AT5" s="566" t="s">
        <v>199</v>
      </c>
      <c r="AU5" s="566" t="s">
        <v>191</v>
      </c>
      <c r="AV5" s="566" t="s">
        <v>11</v>
      </c>
      <c r="AW5" s="566" t="s">
        <v>11</v>
      </c>
      <c r="AX5" s="566" t="s">
        <v>191</v>
      </c>
      <c r="AY5" s="566" t="s">
        <v>11</v>
      </c>
      <c r="AZ5" s="566" t="s">
        <v>11</v>
      </c>
      <c r="BA5" s="566" t="s">
        <v>191</v>
      </c>
      <c r="BB5" s="566" t="s">
        <v>11</v>
      </c>
      <c r="BC5" s="566" t="s">
        <v>11</v>
      </c>
      <c r="BD5" s="566" t="s">
        <v>191</v>
      </c>
      <c r="BE5" s="566" t="s">
        <v>11</v>
      </c>
      <c r="BF5" s="566" t="s">
        <v>11</v>
      </c>
      <c r="BG5" s="566" t="s">
        <v>189</v>
      </c>
      <c r="BH5" s="566" t="s">
        <v>201</v>
      </c>
      <c r="BI5" s="566" t="s">
        <v>11</v>
      </c>
      <c r="BJ5" s="566" t="s">
        <v>11</v>
      </c>
      <c r="BK5" s="566" t="s">
        <v>191</v>
      </c>
      <c r="BL5" s="566" t="s">
        <v>11</v>
      </c>
      <c r="BM5" s="566" t="s">
        <v>11</v>
      </c>
      <c r="BN5" s="566" t="s">
        <v>191</v>
      </c>
      <c r="BO5" s="565" t="s">
        <v>203</v>
      </c>
      <c r="BP5" s="754" t="s">
        <v>203</v>
      </c>
      <c r="BQ5" s="757" t="s">
        <v>191</v>
      </c>
      <c r="BR5" s="566" t="s">
        <v>11</v>
      </c>
      <c r="BS5" s="566" t="s">
        <v>11</v>
      </c>
      <c r="BT5" s="566" t="s">
        <v>191</v>
      </c>
    </row>
    <row r="6" spans="1:72" s="229" customFormat="1" ht="16.5" customHeight="1" hidden="1" thickBot="1">
      <c r="A6" s="552"/>
      <c r="B6" s="671"/>
      <c r="C6" s="227"/>
      <c r="D6" s="228"/>
      <c r="E6" s="567"/>
      <c r="F6" s="567"/>
      <c r="G6" s="222"/>
      <c r="H6" s="223"/>
      <c r="I6" s="223"/>
      <c r="J6" s="362"/>
      <c r="K6" s="362"/>
      <c r="L6" s="222"/>
      <c r="M6" s="223"/>
      <c r="N6" s="223" t="s">
        <v>14</v>
      </c>
      <c r="O6" s="362"/>
      <c r="P6" s="362"/>
      <c r="Q6" s="222"/>
      <c r="R6" s="223"/>
      <c r="S6" s="223"/>
      <c r="T6" s="362"/>
      <c r="U6" s="362"/>
      <c r="V6" s="362"/>
      <c r="W6" s="223"/>
      <c r="X6" s="223"/>
      <c r="Y6" s="362" t="s">
        <v>15</v>
      </c>
      <c r="Z6" s="362"/>
      <c r="AA6" s="362"/>
      <c r="AB6" s="223"/>
      <c r="AC6" s="223"/>
      <c r="AD6" s="362"/>
      <c r="AE6" s="362"/>
      <c r="AF6" s="362"/>
      <c r="AG6" s="223"/>
      <c r="AH6" s="223"/>
      <c r="AI6" s="362"/>
      <c r="AJ6" s="362"/>
      <c r="AK6" s="362"/>
      <c r="AL6" s="223"/>
      <c r="AM6" s="223"/>
      <c r="AN6" s="362"/>
      <c r="AO6" s="362"/>
      <c r="AP6" s="362"/>
      <c r="AQ6" s="223"/>
      <c r="AR6" s="223"/>
      <c r="AS6" s="362" t="s">
        <v>16</v>
      </c>
      <c r="AT6" s="362"/>
      <c r="AU6" s="362"/>
      <c r="AV6" s="741"/>
      <c r="AW6" s="230"/>
      <c r="AX6" s="362"/>
      <c r="AY6" s="741"/>
      <c r="AZ6" s="227"/>
      <c r="BA6" s="222"/>
      <c r="BB6" s="223"/>
      <c r="BC6" s="657"/>
      <c r="BD6" s="233"/>
      <c r="BF6" s="230"/>
      <c r="BG6" s="231"/>
      <c r="BH6" s="233"/>
      <c r="BJ6" s="361"/>
      <c r="BN6" s="362"/>
      <c r="BO6" s="362"/>
      <c r="BP6" s="226" t="s">
        <v>11</v>
      </c>
      <c r="BQ6" s="226"/>
      <c r="BR6" s="223"/>
      <c r="BT6" s="228"/>
    </row>
    <row r="7" spans="1:72" s="225" customFormat="1" ht="12.75" customHeight="1" thickTop="1">
      <c r="A7" s="65">
        <v>111</v>
      </c>
      <c r="B7" s="78" t="s">
        <v>19</v>
      </c>
      <c r="C7" s="37">
        <v>5922387</v>
      </c>
      <c r="D7" s="7">
        <v>5945220</v>
      </c>
      <c r="E7" s="7">
        <v>5926000</v>
      </c>
      <c r="F7" s="729">
        <v>100.32433344583194</v>
      </c>
      <c r="G7" s="326">
        <v>100.38553711535569</v>
      </c>
      <c r="H7" s="41">
        <v>3580</v>
      </c>
      <c r="I7" s="7">
        <v>3588</v>
      </c>
      <c r="J7" s="7">
        <v>3650</v>
      </c>
      <c r="K7" s="729">
        <v>98.3013698630137</v>
      </c>
      <c r="L7" s="326">
        <v>100.22346368715085</v>
      </c>
      <c r="M7" s="41">
        <v>118310157</v>
      </c>
      <c r="N7" s="7">
        <v>130252464</v>
      </c>
      <c r="O7" s="7">
        <v>125000000</v>
      </c>
      <c r="P7" s="729">
        <v>104.2019712</v>
      </c>
      <c r="Q7" s="326">
        <v>110.09406740961387</v>
      </c>
      <c r="R7" s="41">
        <v>168839789</v>
      </c>
      <c r="S7" s="7">
        <v>184503545</v>
      </c>
      <c r="T7" s="7">
        <v>176800000</v>
      </c>
      <c r="U7" s="729">
        <v>104.35720871040724</v>
      </c>
      <c r="V7" s="326">
        <v>109.27728949009763</v>
      </c>
      <c r="W7" s="41">
        <v>170974046</v>
      </c>
      <c r="X7" s="7">
        <v>186918186</v>
      </c>
      <c r="Y7" s="7">
        <v>178904953</v>
      </c>
      <c r="Z7" s="729">
        <v>104.47904480319224</v>
      </c>
      <c r="AA7" s="326">
        <v>109.32547387923428</v>
      </c>
      <c r="AB7" s="41">
        <v>160527587</v>
      </c>
      <c r="AC7" s="7">
        <v>171858953</v>
      </c>
      <c r="AD7" s="7">
        <v>171601500</v>
      </c>
      <c r="AE7" s="729">
        <v>100.15002957433356</v>
      </c>
      <c r="AF7" s="326">
        <v>107.05882783873155</v>
      </c>
      <c r="AG7" s="41">
        <v>432213</v>
      </c>
      <c r="AH7" s="7">
        <v>422529</v>
      </c>
      <c r="AI7" s="7">
        <v>522600</v>
      </c>
      <c r="AJ7" s="729">
        <v>80.85132032146957</v>
      </c>
      <c r="AK7" s="326">
        <v>97.75943805484796</v>
      </c>
      <c r="AL7" s="41">
        <v>160959800</v>
      </c>
      <c r="AM7" s="7">
        <v>172281482</v>
      </c>
      <c r="AN7" s="7">
        <v>172124100</v>
      </c>
      <c r="AO7" s="729">
        <v>100.09143519123703</v>
      </c>
      <c r="AP7" s="326">
        <v>107.03385690091562</v>
      </c>
      <c r="AQ7" s="41">
        <v>165394125</v>
      </c>
      <c r="AR7" s="7">
        <v>177174508</v>
      </c>
      <c r="AS7" s="7">
        <v>177522004</v>
      </c>
      <c r="AT7" s="729">
        <v>99.80425187178487</v>
      </c>
      <c r="AU7" s="326">
        <v>107.12261272883785</v>
      </c>
      <c r="AV7" s="76">
        <v>7879989</v>
      </c>
      <c r="AW7" s="76">
        <v>12222063</v>
      </c>
      <c r="AX7" s="326">
        <v>155.10253884872174</v>
      </c>
      <c r="AY7" s="76">
        <v>5579921</v>
      </c>
      <c r="AZ7" s="76">
        <v>9743678</v>
      </c>
      <c r="BA7" s="326">
        <v>174.62035752835928</v>
      </c>
      <c r="BB7" s="126">
        <v>21694070</v>
      </c>
      <c r="BC7" s="126">
        <v>20584770</v>
      </c>
      <c r="BD7" s="326">
        <v>94.88662109046389</v>
      </c>
      <c r="BE7" s="579">
        <v>0</v>
      </c>
      <c r="BF7" s="20">
        <v>0</v>
      </c>
      <c r="BG7" s="579">
        <v>0</v>
      </c>
      <c r="BH7" s="578">
        <v>0</v>
      </c>
      <c r="BI7" s="6">
        <v>19571686</v>
      </c>
      <c r="BJ7" s="113">
        <v>20615514</v>
      </c>
      <c r="BK7" s="42">
        <v>105.33335758605568</v>
      </c>
      <c r="BL7" s="739">
        <v>6379456</v>
      </c>
      <c r="BM7" s="113">
        <v>6671212</v>
      </c>
      <c r="BN7" s="42">
        <v>104.57336801131632</v>
      </c>
      <c r="BO7" s="40">
        <v>32.595331848262845</v>
      </c>
      <c r="BP7" s="40">
        <v>32.360153620229894</v>
      </c>
      <c r="BQ7" s="42">
        <v>99.2784910761831</v>
      </c>
      <c r="BR7" s="739">
        <v>-2122384</v>
      </c>
      <c r="BS7" s="113">
        <v>30744</v>
      </c>
      <c r="BT7" s="42">
        <v>-1.4485597328287434</v>
      </c>
    </row>
    <row r="8" spans="1:72" s="225" customFormat="1" ht="12.75" customHeight="1">
      <c r="A8" s="66">
        <v>201</v>
      </c>
      <c r="B8" s="79" t="s">
        <v>20</v>
      </c>
      <c r="C8" s="21">
        <v>698041</v>
      </c>
      <c r="D8" s="7">
        <v>700479</v>
      </c>
      <c r="E8" s="7">
        <v>700000</v>
      </c>
      <c r="F8" s="729">
        <v>100.06842857142857</v>
      </c>
      <c r="G8" s="326">
        <v>100.34926315216441</v>
      </c>
      <c r="H8" s="6">
        <v>411</v>
      </c>
      <c r="I8" s="7">
        <v>410</v>
      </c>
      <c r="J8" s="7">
        <v>425</v>
      </c>
      <c r="K8" s="729">
        <v>96.47058823529412</v>
      </c>
      <c r="L8" s="326">
        <v>99.7566909975669</v>
      </c>
      <c r="M8" s="6">
        <v>15301112</v>
      </c>
      <c r="N8" s="7">
        <v>16942788</v>
      </c>
      <c r="O8" s="7">
        <v>16214337</v>
      </c>
      <c r="P8" s="729">
        <v>104.49263512902192</v>
      </c>
      <c r="Q8" s="326">
        <v>110.72912870646263</v>
      </c>
      <c r="R8" s="6">
        <v>17895105</v>
      </c>
      <c r="S8" s="7">
        <v>19042352</v>
      </c>
      <c r="T8" s="7">
        <v>18700766</v>
      </c>
      <c r="U8" s="729">
        <v>101.82658827985978</v>
      </c>
      <c r="V8" s="326">
        <v>106.41095428051415</v>
      </c>
      <c r="W8" s="6">
        <v>18186223</v>
      </c>
      <c r="X8" s="7">
        <v>19341501</v>
      </c>
      <c r="Y8" s="7">
        <v>18941966</v>
      </c>
      <c r="Z8" s="729">
        <v>102.10925835259128</v>
      </c>
      <c r="AA8" s="326">
        <v>106.35249001400675</v>
      </c>
      <c r="AB8" s="6">
        <v>17051950</v>
      </c>
      <c r="AC8" s="7">
        <v>18250314</v>
      </c>
      <c r="AD8" s="7">
        <v>17988217</v>
      </c>
      <c r="AE8" s="729">
        <v>101.45704824441466</v>
      </c>
      <c r="AF8" s="326">
        <v>107.02772410193555</v>
      </c>
      <c r="AG8" s="6">
        <v>85875</v>
      </c>
      <c r="AH8" s="7">
        <v>107909</v>
      </c>
      <c r="AI8" s="7">
        <v>154000</v>
      </c>
      <c r="AJ8" s="729">
        <v>70.07077922077923</v>
      </c>
      <c r="AK8" s="326">
        <v>125.65822416302765</v>
      </c>
      <c r="AL8" s="6">
        <v>17137825</v>
      </c>
      <c r="AM8" s="7">
        <v>18358223</v>
      </c>
      <c r="AN8" s="7">
        <v>18142217</v>
      </c>
      <c r="AO8" s="729">
        <v>101.19062626138802</v>
      </c>
      <c r="AP8" s="326">
        <v>107.12107866663361</v>
      </c>
      <c r="AQ8" s="6">
        <v>17692691</v>
      </c>
      <c r="AR8" s="7">
        <v>19036463</v>
      </c>
      <c r="AS8" s="7">
        <v>18891457</v>
      </c>
      <c r="AT8" s="729">
        <v>100.76757446500817</v>
      </c>
      <c r="AU8" s="326">
        <v>107.59506849466823</v>
      </c>
      <c r="AV8" s="73">
        <v>757280</v>
      </c>
      <c r="AW8" s="73">
        <v>684129</v>
      </c>
      <c r="AX8" s="326">
        <v>90.34029685189098</v>
      </c>
      <c r="AY8" s="73">
        <v>493532</v>
      </c>
      <c r="AZ8" s="73">
        <v>305038</v>
      </c>
      <c r="BA8" s="326">
        <v>61.80713712586012</v>
      </c>
      <c r="BB8" s="126">
        <v>3351573</v>
      </c>
      <c r="BC8" s="126">
        <v>3471086</v>
      </c>
      <c r="BD8" s="326">
        <v>103.56587787286746</v>
      </c>
      <c r="BE8" s="580">
        <v>0</v>
      </c>
      <c r="BF8" s="20">
        <v>0</v>
      </c>
      <c r="BG8" s="580">
        <v>0</v>
      </c>
      <c r="BH8" s="578">
        <v>0</v>
      </c>
      <c r="BI8" s="6">
        <v>2997540</v>
      </c>
      <c r="BJ8" s="113">
        <v>3732643</v>
      </c>
      <c r="BK8" s="42">
        <v>124.52354263829675</v>
      </c>
      <c r="BL8" s="739">
        <v>1547747</v>
      </c>
      <c r="BM8" s="113">
        <v>1756958</v>
      </c>
      <c r="BN8" s="42">
        <v>113.51713167591345</v>
      </c>
      <c r="BO8" s="18">
        <v>51.63390646997205</v>
      </c>
      <c r="BP8" s="18">
        <v>47.07007876188535</v>
      </c>
      <c r="BQ8" s="42">
        <v>91.1611806657689</v>
      </c>
      <c r="BR8" s="739">
        <v>-354033</v>
      </c>
      <c r="BS8" s="113">
        <v>261557</v>
      </c>
      <c r="BT8" s="42">
        <v>-73.87927114139077</v>
      </c>
    </row>
    <row r="9" spans="1:73" s="225" customFormat="1" ht="12.75" customHeight="1">
      <c r="A9" s="67">
        <v>205</v>
      </c>
      <c r="B9" s="80" t="s">
        <v>97</v>
      </c>
      <c r="C9" s="12">
        <v>1242659</v>
      </c>
      <c r="D9" s="7">
        <v>1251035</v>
      </c>
      <c r="E9" s="7">
        <v>1244000</v>
      </c>
      <c r="F9" s="729">
        <v>100.56551446945336</v>
      </c>
      <c r="G9" s="326">
        <v>100.67403849326324</v>
      </c>
      <c r="H9" s="6">
        <v>633</v>
      </c>
      <c r="I9" s="7">
        <v>633</v>
      </c>
      <c r="J9" s="7">
        <v>639</v>
      </c>
      <c r="K9" s="729">
        <v>99.06103286384976</v>
      </c>
      <c r="L9" s="326">
        <v>100</v>
      </c>
      <c r="M9" s="6">
        <v>22887204</v>
      </c>
      <c r="N9" s="7">
        <v>25271781</v>
      </c>
      <c r="O9" s="7">
        <v>24557709</v>
      </c>
      <c r="P9" s="729">
        <v>102.90773052160525</v>
      </c>
      <c r="Q9" s="326">
        <v>110.41882180103781</v>
      </c>
      <c r="R9" s="6">
        <v>29747120</v>
      </c>
      <c r="S9" s="7">
        <v>32485852</v>
      </c>
      <c r="T9" s="7">
        <v>31597851</v>
      </c>
      <c r="U9" s="729">
        <v>102.8103208664412</v>
      </c>
      <c r="V9" s="326">
        <v>109.20671312046342</v>
      </c>
      <c r="W9" s="6">
        <v>30024498</v>
      </c>
      <c r="X9" s="7">
        <v>32777693</v>
      </c>
      <c r="Y9" s="7">
        <v>31846024</v>
      </c>
      <c r="Z9" s="729">
        <v>102.92554260462782</v>
      </c>
      <c r="AA9" s="326">
        <v>109.16982858464443</v>
      </c>
      <c r="AB9" s="6">
        <v>28300145</v>
      </c>
      <c r="AC9" s="7">
        <v>30433471</v>
      </c>
      <c r="AD9" s="7">
        <v>30577228</v>
      </c>
      <c r="AE9" s="729">
        <v>99.52985600918434</v>
      </c>
      <c r="AF9" s="326">
        <v>107.53821579359399</v>
      </c>
      <c r="AG9" s="6">
        <v>150805</v>
      </c>
      <c r="AH9" s="7">
        <v>218515</v>
      </c>
      <c r="AI9" s="7">
        <v>214000</v>
      </c>
      <c r="AJ9" s="729">
        <v>102.10981308411216</v>
      </c>
      <c r="AK9" s="326">
        <v>144.89904180895857</v>
      </c>
      <c r="AL9" s="6">
        <v>28450950</v>
      </c>
      <c r="AM9" s="7">
        <v>30651986</v>
      </c>
      <c r="AN9" s="7">
        <v>30791228</v>
      </c>
      <c r="AO9" s="729">
        <v>99.54778679174471</v>
      </c>
      <c r="AP9" s="326">
        <v>107.73624782300766</v>
      </c>
      <c r="AQ9" s="6">
        <v>29277000</v>
      </c>
      <c r="AR9" s="7">
        <v>31582128</v>
      </c>
      <c r="AS9" s="7">
        <v>31793091</v>
      </c>
      <c r="AT9" s="729">
        <v>99.3364501740331</v>
      </c>
      <c r="AU9" s="326">
        <v>107.87351163029</v>
      </c>
      <c r="AV9" s="73">
        <v>1296170</v>
      </c>
      <c r="AW9" s="73">
        <v>1833866</v>
      </c>
      <c r="AX9" s="326">
        <v>141.4834473873026</v>
      </c>
      <c r="AY9" s="73">
        <v>747498</v>
      </c>
      <c r="AZ9" s="73">
        <v>1195565</v>
      </c>
      <c r="BA9" s="326">
        <v>159.9422339591544</v>
      </c>
      <c r="BB9" s="126">
        <v>3428274</v>
      </c>
      <c r="BC9" s="126">
        <v>3538355</v>
      </c>
      <c r="BD9" s="326">
        <v>103.21097438536127</v>
      </c>
      <c r="BE9" s="580">
        <v>0</v>
      </c>
      <c r="BF9" s="20">
        <v>0</v>
      </c>
      <c r="BG9" s="580">
        <v>0</v>
      </c>
      <c r="BH9" s="578">
        <v>0</v>
      </c>
      <c r="BI9" s="6">
        <v>5036533</v>
      </c>
      <c r="BJ9" s="113">
        <v>5168207</v>
      </c>
      <c r="BK9" s="42">
        <v>102.61437778725961</v>
      </c>
      <c r="BL9" s="739">
        <v>2392701</v>
      </c>
      <c r="BM9" s="113">
        <v>2327499</v>
      </c>
      <c r="BN9" s="42">
        <v>97.27496247964122</v>
      </c>
      <c r="BO9" s="18">
        <v>47.50690604032576</v>
      </c>
      <c r="BP9" s="18">
        <v>45.0349415184028</v>
      </c>
      <c r="BQ9" s="42">
        <v>94.79662068537013</v>
      </c>
      <c r="BR9" s="739">
        <v>1608259</v>
      </c>
      <c r="BS9" s="113">
        <v>1629852</v>
      </c>
      <c r="BT9" s="42">
        <v>101.34263200143758</v>
      </c>
      <c r="BU9" s="221"/>
    </row>
    <row r="10" spans="1:73" s="225" customFormat="1" ht="12.75" customHeight="1">
      <c r="A10" s="67">
        <v>207</v>
      </c>
      <c r="B10" s="80" t="s">
        <v>66</v>
      </c>
      <c r="C10" s="12">
        <v>729337</v>
      </c>
      <c r="D10" s="7">
        <v>732007</v>
      </c>
      <c r="E10" s="7">
        <v>730504</v>
      </c>
      <c r="F10" s="729">
        <v>100.20574836003635</v>
      </c>
      <c r="G10" s="326">
        <v>100.36608591090264</v>
      </c>
      <c r="H10" s="6">
        <v>378</v>
      </c>
      <c r="I10" s="7">
        <v>380</v>
      </c>
      <c r="J10" s="7">
        <v>392</v>
      </c>
      <c r="K10" s="729">
        <v>96.93877551020408</v>
      </c>
      <c r="L10" s="326">
        <v>100.52910052910053</v>
      </c>
      <c r="M10" s="6">
        <v>18762762</v>
      </c>
      <c r="N10" s="7">
        <v>20247393</v>
      </c>
      <c r="O10" s="7">
        <v>19630000</v>
      </c>
      <c r="P10" s="729">
        <v>103.14515028018339</v>
      </c>
      <c r="Q10" s="326">
        <v>107.91264633639759</v>
      </c>
      <c r="R10" s="6">
        <v>17947005</v>
      </c>
      <c r="S10" s="7">
        <v>18958511</v>
      </c>
      <c r="T10" s="7">
        <v>18218000</v>
      </c>
      <c r="U10" s="729">
        <v>104.06472170380943</v>
      </c>
      <c r="V10" s="326">
        <v>105.63607131106276</v>
      </c>
      <c r="W10" s="6">
        <v>18141300</v>
      </c>
      <c r="X10" s="7">
        <v>19144977</v>
      </c>
      <c r="Y10" s="7">
        <v>18410615</v>
      </c>
      <c r="Z10" s="729">
        <v>103.9887966806106</v>
      </c>
      <c r="AA10" s="326">
        <v>105.53255279390122</v>
      </c>
      <c r="AB10" s="6">
        <v>16441819</v>
      </c>
      <c r="AC10" s="7">
        <v>17395004</v>
      </c>
      <c r="AD10" s="7">
        <v>17636000</v>
      </c>
      <c r="AE10" s="729">
        <v>98.6334996597868</v>
      </c>
      <c r="AF10" s="326">
        <v>105.79732084387987</v>
      </c>
      <c r="AG10" s="6">
        <v>87813</v>
      </c>
      <c r="AH10" s="7">
        <v>79959</v>
      </c>
      <c r="AI10" s="7">
        <v>85500</v>
      </c>
      <c r="AJ10" s="729">
        <v>93.51929824561404</v>
      </c>
      <c r="AK10" s="326">
        <v>91.05599398722285</v>
      </c>
      <c r="AL10" s="6">
        <v>16529632</v>
      </c>
      <c r="AM10" s="7">
        <v>17474963</v>
      </c>
      <c r="AN10" s="7">
        <v>17721500</v>
      </c>
      <c r="AO10" s="729">
        <v>98.60882543802725</v>
      </c>
      <c r="AP10" s="326">
        <v>105.71900814246801</v>
      </c>
      <c r="AQ10" s="6">
        <v>17068457</v>
      </c>
      <c r="AR10" s="7">
        <v>18044612</v>
      </c>
      <c r="AS10" s="7">
        <v>18427241</v>
      </c>
      <c r="AT10" s="729">
        <v>97.92356869918834</v>
      </c>
      <c r="AU10" s="326">
        <v>105.71905826050943</v>
      </c>
      <c r="AV10" s="73">
        <v>1417373</v>
      </c>
      <c r="AW10" s="73">
        <v>1483548</v>
      </c>
      <c r="AX10" s="326">
        <v>104.66884863758517</v>
      </c>
      <c r="AY10" s="73">
        <v>1072843</v>
      </c>
      <c r="AZ10" s="73">
        <v>1100365</v>
      </c>
      <c r="BA10" s="326">
        <v>102.565333417844</v>
      </c>
      <c r="BB10" s="126">
        <v>2286069</v>
      </c>
      <c r="BC10" s="126">
        <v>2457233</v>
      </c>
      <c r="BD10" s="326">
        <v>107.48726307036227</v>
      </c>
      <c r="BE10" s="580">
        <v>0</v>
      </c>
      <c r="BF10" s="20">
        <v>0</v>
      </c>
      <c r="BG10" s="580">
        <v>0</v>
      </c>
      <c r="BH10" s="578">
        <v>0</v>
      </c>
      <c r="BI10" s="6">
        <v>3425358</v>
      </c>
      <c r="BJ10" s="113">
        <v>3536285</v>
      </c>
      <c r="BK10" s="42">
        <v>103.23840602938436</v>
      </c>
      <c r="BL10" s="739">
        <v>1592749</v>
      </c>
      <c r="BM10" s="113">
        <v>1427391</v>
      </c>
      <c r="BN10" s="42">
        <v>89.61807541552372</v>
      </c>
      <c r="BO10" s="18">
        <v>46.49876012959813</v>
      </c>
      <c r="BP10" s="18">
        <v>40.36413920258124</v>
      </c>
      <c r="BQ10" s="42">
        <v>86.80691504479066</v>
      </c>
      <c r="BR10" s="739">
        <v>1139289</v>
      </c>
      <c r="BS10" s="113">
        <v>1079052</v>
      </c>
      <c r="BT10" s="42">
        <v>94.71275506039292</v>
      </c>
      <c r="BU10" s="221"/>
    </row>
    <row r="11" spans="1:73" s="225" customFormat="1" ht="12.75" customHeight="1">
      <c r="A11" s="67">
        <v>209</v>
      </c>
      <c r="B11" s="80" t="s">
        <v>91</v>
      </c>
      <c r="C11" s="12">
        <v>142841</v>
      </c>
      <c r="D11" s="7">
        <v>143795</v>
      </c>
      <c r="E11" s="7">
        <v>143100</v>
      </c>
      <c r="F11" s="729">
        <v>100.48567435359888</v>
      </c>
      <c r="G11" s="326">
        <v>100.6678754699281</v>
      </c>
      <c r="H11" s="5">
        <v>76</v>
      </c>
      <c r="I11" s="7">
        <v>77</v>
      </c>
      <c r="J11" s="7">
        <v>78</v>
      </c>
      <c r="K11" s="729">
        <v>98.71794871794873</v>
      </c>
      <c r="L11" s="326">
        <v>101.3157894736842</v>
      </c>
      <c r="M11" s="5">
        <v>3706234</v>
      </c>
      <c r="N11" s="7">
        <v>4168525</v>
      </c>
      <c r="O11" s="7">
        <v>3970400</v>
      </c>
      <c r="P11" s="729">
        <v>104.99005138021357</v>
      </c>
      <c r="Q11" s="326">
        <v>112.47333546667588</v>
      </c>
      <c r="R11" s="5">
        <v>3837625</v>
      </c>
      <c r="S11" s="7">
        <v>4117890</v>
      </c>
      <c r="T11" s="7">
        <v>3978100</v>
      </c>
      <c r="U11" s="729">
        <v>103.51398909026923</v>
      </c>
      <c r="V11" s="326">
        <v>107.30308459007848</v>
      </c>
      <c r="W11" s="5">
        <v>3867682</v>
      </c>
      <c r="X11" s="7">
        <v>4155802</v>
      </c>
      <c r="Y11" s="7">
        <v>4007710</v>
      </c>
      <c r="Z11" s="729">
        <v>103.69517754528148</v>
      </c>
      <c r="AA11" s="326">
        <v>107.4494231945646</v>
      </c>
      <c r="AB11" s="5">
        <v>3536955</v>
      </c>
      <c r="AC11" s="7">
        <v>3783750</v>
      </c>
      <c r="AD11" s="7">
        <v>3795000</v>
      </c>
      <c r="AE11" s="729">
        <v>99.70355731225297</v>
      </c>
      <c r="AF11" s="326">
        <v>106.9776120985424</v>
      </c>
      <c r="AG11" s="5">
        <v>22623</v>
      </c>
      <c r="AH11" s="7">
        <v>22904</v>
      </c>
      <c r="AI11" s="7">
        <v>27000</v>
      </c>
      <c r="AJ11" s="729">
        <v>84.82962962962964</v>
      </c>
      <c r="AK11" s="326">
        <v>101.24209874906069</v>
      </c>
      <c r="AL11" s="5">
        <v>3559578</v>
      </c>
      <c r="AM11" s="7">
        <v>3806654</v>
      </c>
      <c r="AN11" s="7">
        <v>3822000</v>
      </c>
      <c r="AO11" s="729">
        <v>99.59848246991105</v>
      </c>
      <c r="AP11" s="326">
        <v>106.94115987906432</v>
      </c>
      <c r="AQ11" s="5">
        <v>3667422</v>
      </c>
      <c r="AR11" s="7">
        <v>3927172</v>
      </c>
      <c r="AS11" s="7">
        <v>3955255</v>
      </c>
      <c r="AT11" s="729">
        <v>99.28998256749566</v>
      </c>
      <c r="AU11" s="326">
        <v>107.0826318869222</v>
      </c>
      <c r="AV11" s="73">
        <v>278047</v>
      </c>
      <c r="AW11" s="73">
        <v>311236</v>
      </c>
      <c r="AX11" s="326">
        <v>111.93647117213996</v>
      </c>
      <c r="AY11" s="73">
        <v>200260</v>
      </c>
      <c r="AZ11" s="73">
        <v>228630</v>
      </c>
      <c r="BA11" s="326">
        <v>114.16658344152602</v>
      </c>
      <c r="BB11" s="126">
        <v>367751</v>
      </c>
      <c r="BC11" s="126">
        <v>368237</v>
      </c>
      <c r="BD11" s="326">
        <v>100.13215463724097</v>
      </c>
      <c r="BE11" s="580">
        <v>0</v>
      </c>
      <c r="BF11" s="20">
        <v>0</v>
      </c>
      <c r="BG11" s="580">
        <v>0</v>
      </c>
      <c r="BH11" s="578">
        <v>0</v>
      </c>
      <c r="BI11" s="6">
        <v>558767</v>
      </c>
      <c r="BJ11" s="113">
        <v>606235</v>
      </c>
      <c r="BK11" s="42">
        <v>108.49513303398375</v>
      </c>
      <c r="BL11" s="739">
        <v>154839</v>
      </c>
      <c r="BM11" s="113">
        <v>158686</v>
      </c>
      <c r="BN11" s="42">
        <v>102.48451617486552</v>
      </c>
      <c r="BO11" s="18">
        <v>27.71083474865194</v>
      </c>
      <c r="BP11" s="18">
        <v>26.175657954423613</v>
      </c>
      <c r="BQ11" s="42">
        <v>94.4600124530604</v>
      </c>
      <c r="BR11" s="739">
        <v>191016</v>
      </c>
      <c r="BS11" s="113">
        <v>237998</v>
      </c>
      <c r="BT11" s="42">
        <v>124.59584537420949</v>
      </c>
      <c r="BU11" s="221"/>
    </row>
    <row r="12" spans="1:73" s="225" customFormat="1" ht="12.75" customHeight="1">
      <c r="A12" s="67">
        <v>211</v>
      </c>
      <c r="B12" s="80" t="s">
        <v>17</v>
      </c>
      <c r="C12" s="12">
        <v>1302942</v>
      </c>
      <c r="D12" s="7">
        <v>1307667</v>
      </c>
      <c r="E12" s="7">
        <v>1306860</v>
      </c>
      <c r="F12" s="729">
        <v>100.0617510674441</v>
      </c>
      <c r="G12" s="326">
        <v>100.36264085431277</v>
      </c>
      <c r="H12" s="5">
        <v>612</v>
      </c>
      <c r="I12" s="7">
        <v>620</v>
      </c>
      <c r="J12" s="7">
        <v>644</v>
      </c>
      <c r="K12" s="729">
        <v>96.27329192546584</v>
      </c>
      <c r="L12" s="326">
        <v>101.30718954248366</v>
      </c>
      <c r="M12" s="5">
        <v>30165680</v>
      </c>
      <c r="N12" s="7">
        <v>33053512</v>
      </c>
      <c r="O12" s="7">
        <v>31759300</v>
      </c>
      <c r="P12" s="729">
        <v>104.07506462673925</v>
      </c>
      <c r="Q12" s="326">
        <v>109.57323687050979</v>
      </c>
      <c r="R12" s="5">
        <v>33117717</v>
      </c>
      <c r="S12" s="7">
        <v>35978681</v>
      </c>
      <c r="T12" s="7">
        <v>34049300</v>
      </c>
      <c r="U12" s="729">
        <v>105.66643367117679</v>
      </c>
      <c r="V12" s="326">
        <v>108.6387718090592</v>
      </c>
      <c r="W12" s="5">
        <v>33366191</v>
      </c>
      <c r="X12" s="7">
        <v>36256910</v>
      </c>
      <c r="Y12" s="7">
        <v>34268130</v>
      </c>
      <c r="Z12" s="729">
        <v>105.8035848469117</v>
      </c>
      <c r="AA12" s="326">
        <v>108.66361701280196</v>
      </c>
      <c r="AB12" s="5">
        <v>30935170</v>
      </c>
      <c r="AC12" s="7">
        <v>33554077</v>
      </c>
      <c r="AD12" s="7">
        <v>32819000</v>
      </c>
      <c r="AE12" s="729">
        <v>102.23979097474026</v>
      </c>
      <c r="AF12" s="326">
        <v>108.46579152466272</v>
      </c>
      <c r="AG12" s="5">
        <v>116960</v>
      </c>
      <c r="AH12" s="7">
        <v>175392</v>
      </c>
      <c r="AI12" s="7">
        <v>147300</v>
      </c>
      <c r="AJ12" s="729">
        <v>119.07128309572302</v>
      </c>
      <c r="AK12" s="326">
        <v>149.95896032831737</v>
      </c>
      <c r="AL12" s="5">
        <v>31052130</v>
      </c>
      <c r="AM12" s="7">
        <v>33729469</v>
      </c>
      <c r="AN12" s="7">
        <v>32966300</v>
      </c>
      <c r="AO12" s="729">
        <v>102.31499743677634</v>
      </c>
      <c r="AP12" s="326">
        <v>108.6220784210294</v>
      </c>
      <c r="AQ12" s="5">
        <v>31902377</v>
      </c>
      <c r="AR12" s="7">
        <v>34688213</v>
      </c>
      <c r="AS12" s="7">
        <v>34070242</v>
      </c>
      <c r="AT12" s="729">
        <v>101.81381453058067</v>
      </c>
      <c r="AU12" s="326">
        <v>108.73237752785631</v>
      </c>
      <c r="AV12" s="73">
        <v>2065587</v>
      </c>
      <c r="AW12" s="73">
        <v>2249212</v>
      </c>
      <c r="AX12" s="326">
        <v>108.88972480946096</v>
      </c>
      <c r="AY12" s="73">
        <v>1463814</v>
      </c>
      <c r="AZ12" s="73">
        <v>1568697</v>
      </c>
      <c r="BA12" s="326">
        <v>107.16504965794836</v>
      </c>
      <c r="BB12" s="126">
        <v>3349292</v>
      </c>
      <c r="BC12" s="126">
        <v>3665857</v>
      </c>
      <c r="BD12" s="326">
        <v>109.45169904564904</v>
      </c>
      <c r="BE12" s="580">
        <v>0</v>
      </c>
      <c r="BF12" s="20">
        <v>0</v>
      </c>
      <c r="BG12" s="580">
        <v>0</v>
      </c>
      <c r="BH12" s="578">
        <v>0</v>
      </c>
      <c r="BI12" s="6">
        <v>4417452</v>
      </c>
      <c r="BJ12" s="113">
        <v>4190280</v>
      </c>
      <c r="BK12" s="42">
        <v>94.85739743182269</v>
      </c>
      <c r="BL12" s="739">
        <v>1555290</v>
      </c>
      <c r="BM12" s="113">
        <v>1248646</v>
      </c>
      <c r="BN12" s="42">
        <v>80.28380559252615</v>
      </c>
      <c r="BO12" s="18">
        <v>35.20785285273049</v>
      </c>
      <c r="BP12" s="18">
        <v>29.79862920854931</v>
      </c>
      <c r="BQ12" s="42">
        <v>84.63631489597732</v>
      </c>
      <c r="BR12" s="739">
        <v>1068160</v>
      </c>
      <c r="BS12" s="113">
        <v>524423</v>
      </c>
      <c r="BT12" s="42">
        <v>49.09592195925704</v>
      </c>
      <c r="BU12" s="221"/>
    </row>
    <row r="13" spans="1:73" s="225" customFormat="1" ht="12.75" customHeight="1" thickBot="1">
      <c r="A13" s="67">
        <v>213</v>
      </c>
      <c r="B13" s="81" t="s">
        <v>41</v>
      </c>
      <c r="C13" s="12">
        <v>431383</v>
      </c>
      <c r="D13" s="7">
        <v>429283</v>
      </c>
      <c r="E13" s="7">
        <v>429712</v>
      </c>
      <c r="F13" s="729">
        <v>99.9001656923707</v>
      </c>
      <c r="G13" s="326">
        <v>99.51319361217294</v>
      </c>
      <c r="H13" s="6">
        <v>223</v>
      </c>
      <c r="I13" s="7">
        <v>227</v>
      </c>
      <c r="J13" s="7">
        <v>229</v>
      </c>
      <c r="K13" s="729">
        <v>99.12663755458514</v>
      </c>
      <c r="L13" s="326">
        <v>101.79372197309418</v>
      </c>
      <c r="M13" s="6">
        <v>7212053</v>
      </c>
      <c r="N13" s="7">
        <v>7894116</v>
      </c>
      <c r="O13" s="7">
        <v>7670000</v>
      </c>
      <c r="P13" s="729">
        <v>102.92198174706648</v>
      </c>
      <c r="Q13" s="326">
        <v>109.45726549707831</v>
      </c>
      <c r="R13" s="6">
        <v>10214398</v>
      </c>
      <c r="S13" s="7">
        <v>11103191</v>
      </c>
      <c r="T13" s="7">
        <v>10740000</v>
      </c>
      <c r="U13" s="729">
        <v>103.38166666666666</v>
      </c>
      <c r="V13" s="326">
        <v>108.70137427580167</v>
      </c>
      <c r="W13" s="6">
        <v>10273544</v>
      </c>
      <c r="X13" s="7">
        <v>11178284</v>
      </c>
      <c r="Y13" s="7">
        <v>10805347</v>
      </c>
      <c r="Z13" s="729">
        <v>103.4514116020522</v>
      </c>
      <c r="AA13" s="326">
        <v>108.80650338383717</v>
      </c>
      <c r="AB13" s="6">
        <v>9974034</v>
      </c>
      <c r="AC13" s="7">
        <v>10461614</v>
      </c>
      <c r="AD13" s="7">
        <v>10400000</v>
      </c>
      <c r="AE13" s="729">
        <v>100.59244230769231</v>
      </c>
      <c r="AF13" s="326">
        <v>104.88849346212375</v>
      </c>
      <c r="AG13" s="6">
        <v>45425</v>
      </c>
      <c r="AH13" s="7">
        <v>58349</v>
      </c>
      <c r="AI13" s="7">
        <v>57461</v>
      </c>
      <c r="AJ13" s="729">
        <v>101.54539600772698</v>
      </c>
      <c r="AK13" s="326">
        <v>128.45129334067144</v>
      </c>
      <c r="AL13" s="6">
        <v>10019459</v>
      </c>
      <c r="AM13" s="7">
        <v>10519963</v>
      </c>
      <c r="AN13" s="7">
        <v>10457461</v>
      </c>
      <c r="AO13" s="729">
        <v>100.59767853784012</v>
      </c>
      <c r="AP13" s="326">
        <v>104.99531960757562</v>
      </c>
      <c r="AQ13" s="6">
        <v>10309113</v>
      </c>
      <c r="AR13" s="7">
        <v>10842683</v>
      </c>
      <c r="AS13" s="7">
        <v>10778750</v>
      </c>
      <c r="AT13" s="729">
        <v>100.5931392786733</v>
      </c>
      <c r="AU13" s="326">
        <v>105.17571201324498</v>
      </c>
      <c r="AV13" s="73">
        <v>194939</v>
      </c>
      <c r="AW13" s="73">
        <v>583228</v>
      </c>
      <c r="AX13" s="326">
        <v>299.18487321674985</v>
      </c>
      <c r="AY13" s="73">
        <v>-35569</v>
      </c>
      <c r="AZ13" s="73">
        <v>335601</v>
      </c>
      <c r="BA13" s="326">
        <v>-943.5210436053867</v>
      </c>
      <c r="BB13" s="126">
        <v>1282854</v>
      </c>
      <c r="BC13" s="126">
        <v>1414534</v>
      </c>
      <c r="BD13" s="326">
        <v>110.26461312043303</v>
      </c>
      <c r="BE13" s="580">
        <v>0</v>
      </c>
      <c r="BF13" s="20">
        <v>0</v>
      </c>
      <c r="BG13" s="580">
        <v>0</v>
      </c>
      <c r="BH13" s="578">
        <v>0</v>
      </c>
      <c r="BI13" s="6">
        <v>1264592</v>
      </c>
      <c r="BJ13" s="113">
        <v>1390654</v>
      </c>
      <c r="BK13" s="42">
        <v>109.9685906600706</v>
      </c>
      <c r="BL13" s="739">
        <v>436295</v>
      </c>
      <c r="BM13" s="113">
        <v>580892</v>
      </c>
      <c r="BN13" s="42">
        <v>133.142025464422</v>
      </c>
      <c r="BO13" s="18">
        <v>34.50085086731531</v>
      </c>
      <c r="BP13" s="18">
        <v>41.77113789627039</v>
      </c>
      <c r="BQ13" s="42">
        <v>121.0727760220043</v>
      </c>
      <c r="BR13" s="739">
        <v>-18262</v>
      </c>
      <c r="BS13" s="113">
        <v>-23880</v>
      </c>
      <c r="BT13" s="42">
        <v>130.7633336983901</v>
      </c>
      <c r="BU13" s="221"/>
    </row>
    <row r="14" spans="1:73" s="225" customFormat="1" ht="14.45" customHeight="1" thickBot="1" thickTop="1">
      <c r="A14" s="13" t="s">
        <v>18</v>
      </c>
      <c r="B14" s="56"/>
      <c r="C14" s="54">
        <v>4547203</v>
      </c>
      <c r="D14" s="563">
        <v>4564266</v>
      </c>
      <c r="E14" s="563">
        <v>4554176</v>
      </c>
      <c r="F14" s="631">
        <v>100.22155489818576</v>
      </c>
      <c r="G14" s="631">
        <v>100.37524165954324</v>
      </c>
      <c r="H14" s="54">
        <v>2333</v>
      </c>
      <c r="I14" s="563">
        <v>2347</v>
      </c>
      <c r="J14" s="563">
        <v>2407</v>
      </c>
      <c r="K14" s="631">
        <v>97.50727046115496</v>
      </c>
      <c r="L14" s="631">
        <v>100.60008572653236</v>
      </c>
      <c r="M14" s="54">
        <v>98035045</v>
      </c>
      <c r="N14" s="563">
        <v>107578115</v>
      </c>
      <c r="O14" s="563">
        <v>103801746</v>
      </c>
      <c r="P14" s="631">
        <v>103.63805922879178</v>
      </c>
      <c r="Q14" s="631">
        <v>109.73434550879229</v>
      </c>
      <c r="R14" s="54">
        <v>112758970</v>
      </c>
      <c r="S14" s="563">
        <v>121686477</v>
      </c>
      <c r="T14" s="563">
        <v>117284017</v>
      </c>
      <c r="U14" s="631">
        <v>103.75367429647298</v>
      </c>
      <c r="V14" s="631">
        <v>107.91733642121774</v>
      </c>
      <c r="W14" s="54">
        <v>113859438</v>
      </c>
      <c r="X14" s="563">
        <v>122855167</v>
      </c>
      <c r="Y14" s="563">
        <v>118279792</v>
      </c>
      <c r="Z14" s="631">
        <v>103.86826432701201</v>
      </c>
      <c r="AA14" s="631">
        <v>107.90073195337571</v>
      </c>
      <c r="AB14" s="54">
        <v>106240073</v>
      </c>
      <c r="AC14" s="563">
        <v>113878230</v>
      </c>
      <c r="AD14" s="563">
        <v>113215445</v>
      </c>
      <c r="AE14" s="631">
        <v>100.58541924204776</v>
      </c>
      <c r="AF14" s="631">
        <v>107.18952536864315</v>
      </c>
      <c r="AG14" s="54">
        <v>509501</v>
      </c>
      <c r="AH14" s="563">
        <v>663028</v>
      </c>
      <c r="AI14" s="563">
        <v>685261</v>
      </c>
      <c r="AJ14" s="631">
        <v>96.75554277859094</v>
      </c>
      <c r="AK14" s="631">
        <v>130.13281622607218</v>
      </c>
      <c r="AL14" s="54">
        <v>106749574</v>
      </c>
      <c r="AM14" s="563">
        <v>114541258</v>
      </c>
      <c r="AN14" s="563">
        <v>113900706</v>
      </c>
      <c r="AO14" s="631">
        <v>100.5623775501444</v>
      </c>
      <c r="AP14" s="631">
        <v>107.29903053289935</v>
      </c>
      <c r="AQ14" s="54">
        <v>109917060</v>
      </c>
      <c r="AR14" s="563">
        <v>118121271</v>
      </c>
      <c r="AS14" s="563">
        <v>117916036</v>
      </c>
      <c r="AT14" s="631">
        <v>100.17405181429267</v>
      </c>
      <c r="AU14" s="631">
        <v>107.46400149348973</v>
      </c>
      <c r="AV14" s="651">
        <v>6009396</v>
      </c>
      <c r="AW14" s="651">
        <v>7145219</v>
      </c>
      <c r="AX14" s="631">
        <v>118.90078470448611</v>
      </c>
      <c r="AY14" s="651">
        <v>3942378</v>
      </c>
      <c r="AZ14" s="651">
        <v>4733896</v>
      </c>
      <c r="BA14" s="631">
        <v>120.07717169687939</v>
      </c>
      <c r="BB14" s="658">
        <v>14065813</v>
      </c>
      <c r="BC14" s="658">
        <v>14915302</v>
      </c>
      <c r="BD14" s="631">
        <v>106.03938784057488</v>
      </c>
      <c r="BE14" s="563">
        <v>0</v>
      </c>
      <c r="BF14" s="651">
        <v>0</v>
      </c>
      <c r="BG14" s="563">
        <v>0</v>
      </c>
      <c r="BH14" s="577">
        <v>0</v>
      </c>
      <c r="BI14" s="664">
        <v>17700242</v>
      </c>
      <c r="BJ14" s="662">
        <v>18624304</v>
      </c>
      <c r="BK14" s="663">
        <v>105.22061788759724</v>
      </c>
      <c r="BL14" s="753">
        <v>7679621</v>
      </c>
      <c r="BM14" s="662">
        <v>7500072</v>
      </c>
      <c r="BN14" s="663">
        <v>97.6620070183151</v>
      </c>
      <c r="BO14" s="649">
        <v>43.38709606343235</v>
      </c>
      <c r="BP14" s="649">
        <v>40.270347820782995</v>
      </c>
      <c r="BQ14" s="663">
        <v>92.81641657212401</v>
      </c>
      <c r="BR14" s="753">
        <v>3634429</v>
      </c>
      <c r="BS14" s="662">
        <v>3709002</v>
      </c>
      <c r="BT14" s="663">
        <v>102.05184913503606</v>
      </c>
      <c r="BU14" s="221"/>
    </row>
    <row r="15" spans="1:73" s="225" customFormat="1" ht="14.45" customHeight="1" thickBot="1" thickTop="1">
      <c r="A15" s="13" t="s">
        <v>78</v>
      </c>
      <c r="B15" s="56"/>
      <c r="C15" s="53">
        <v>10469590</v>
      </c>
      <c r="D15" s="46">
        <v>10509486</v>
      </c>
      <c r="E15" s="46">
        <v>10480176</v>
      </c>
      <c r="F15" s="730">
        <v>100.2796708757563</v>
      </c>
      <c r="G15" s="52">
        <v>100.3810655431588</v>
      </c>
      <c r="H15" s="53">
        <v>5913</v>
      </c>
      <c r="I15" s="660">
        <v>5935</v>
      </c>
      <c r="J15" s="46">
        <v>6057</v>
      </c>
      <c r="K15" s="730">
        <v>97.98580155192339</v>
      </c>
      <c r="L15" s="52">
        <v>100.37206155927618</v>
      </c>
      <c r="M15" s="53">
        <v>216345202</v>
      </c>
      <c r="N15" s="660">
        <v>237830579</v>
      </c>
      <c r="O15" s="46">
        <v>228801746</v>
      </c>
      <c r="P15" s="730">
        <v>103.94613815578137</v>
      </c>
      <c r="Q15" s="52">
        <v>109.93106239536571</v>
      </c>
      <c r="R15" s="53">
        <v>281598759</v>
      </c>
      <c r="S15" s="660">
        <v>306190022</v>
      </c>
      <c r="T15" s="46">
        <v>294084017</v>
      </c>
      <c r="U15" s="730">
        <v>104.11651239108312</v>
      </c>
      <c r="V15" s="52">
        <v>108.73273131150411</v>
      </c>
      <c r="W15" s="53">
        <v>284833484</v>
      </c>
      <c r="X15" s="660">
        <v>309773353</v>
      </c>
      <c r="Y15" s="46">
        <v>297184745</v>
      </c>
      <c r="Z15" s="730">
        <v>104.2359536321422</v>
      </c>
      <c r="AA15" s="52">
        <v>108.75594703605844</v>
      </c>
      <c r="AB15" s="53">
        <v>266767660</v>
      </c>
      <c r="AC15" s="660">
        <v>285737183</v>
      </c>
      <c r="AD15" s="46">
        <v>284816945</v>
      </c>
      <c r="AE15" s="730">
        <v>100.32309805162751</v>
      </c>
      <c r="AF15" s="52">
        <v>107.11087805770761</v>
      </c>
      <c r="AG15" s="53">
        <v>941714</v>
      </c>
      <c r="AH15" s="660">
        <v>1085557</v>
      </c>
      <c r="AI15" s="46">
        <v>1207861</v>
      </c>
      <c r="AJ15" s="730">
        <v>89.87433156629778</v>
      </c>
      <c r="AK15" s="52">
        <v>115.27459504690383</v>
      </c>
      <c r="AL15" s="53">
        <v>267709374</v>
      </c>
      <c r="AM15" s="660">
        <v>286822740</v>
      </c>
      <c r="AN15" s="46">
        <v>286024806</v>
      </c>
      <c r="AO15" s="730">
        <v>100.2789737055184</v>
      </c>
      <c r="AP15" s="52">
        <v>107.13959534341895</v>
      </c>
      <c r="AQ15" s="53">
        <v>275311185</v>
      </c>
      <c r="AR15" s="660">
        <v>295295779</v>
      </c>
      <c r="AS15" s="46">
        <v>295438040</v>
      </c>
      <c r="AT15" s="730">
        <v>99.9518474330523</v>
      </c>
      <c r="AU15" s="52">
        <v>107.2589110391574</v>
      </c>
      <c r="AV15" s="46">
        <v>13889385</v>
      </c>
      <c r="AW15" s="46">
        <v>19367282</v>
      </c>
      <c r="AX15" s="52">
        <v>139.43944962285948</v>
      </c>
      <c r="AY15" s="46">
        <v>9522299</v>
      </c>
      <c r="AZ15" s="46">
        <v>14477574</v>
      </c>
      <c r="BA15" s="52">
        <v>152.03864108866986</v>
      </c>
      <c r="BB15" s="659">
        <v>35759883</v>
      </c>
      <c r="BC15" s="659">
        <v>35500072</v>
      </c>
      <c r="BD15" s="52">
        <v>99.27345679514667</v>
      </c>
      <c r="BE15" s="632">
        <v>0</v>
      </c>
      <c r="BF15" s="652">
        <v>0</v>
      </c>
      <c r="BG15" s="632">
        <v>0</v>
      </c>
      <c r="BH15" s="633">
        <v>0</v>
      </c>
      <c r="BI15" s="46">
        <v>37271928</v>
      </c>
      <c r="BJ15" s="46">
        <v>39239818</v>
      </c>
      <c r="BK15" s="52">
        <v>105.27981809795297</v>
      </c>
      <c r="BL15" s="650">
        <v>14059077</v>
      </c>
      <c r="BM15" s="46">
        <v>14171284</v>
      </c>
      <c r="BN15" s="52">
        <v>100.79811071523402</v>
      </c>
      <c r="BO15" s="45">
        <v>37.72028374813345</v>
      </c>
      <c r="BP15" s="45">
        <v>36.11455078614279</v>
      </c>
      <c r="BQ15" s="52">
        <v>95.74305174183608</v>
      </c>
      <c r="BR15" s="650">
        <v>1512045</v>
      </c>
      <c r="BS15" s="46">
        <v>3739746</v>
      </c>
      <c r="BT15" s="52">
        <v>247.33033739075228</v>
      </c>
      <c r="BU15" s="221"/>
    </row>
    <row r="16" spans="1:73" s="261" customFormat="1" ht="12.95" customHeight="1" hidden="1" thickTop="1">
      <c r="A16" s="70" t="s">
        <v>60</v>
      </c>
      <c r="B16" s="82"/>
      <c r="C16" s="249"/>
      <c r="D16" s="562"/>
      <c r="E16" s="250"/>
      <c r="F16" s="259"/>
      <c r="G16" s="251"/>
      <c r="H16" s="254"/>
      <c r="I16" s="254"/>
      <c r="J16" s="253"/>
      <c r="K16" s="568"/>
      <c r="L16" s="731"/>
      <c r="M16" s="254"/>
      <c r="N16" s="254"/>
      <c r="O16" s="253"/>
      <c r="P16" s="568"/>
      <c r="Q16" s="731"/>
      <c r="R16" s="254"/>
      <c r="S16" s="254"/>
      <c r="T16" s="253"/>
      <c r="U16" s="568"/>
      <c r="V16" s="253"/>
      <c r="W16" s="254"/>
      <c r="X16" s="254"/>
      <c r="Y16" s="253"/>
      <c r="Z16" s="568"/>
      <c r="AA16" s="253"/>
      <c r="AB16" s="254"/>
      <c r="AC16" s="254"/>
      <c r="AD16" s="253"/>
      <c r="AE16" s="568"/>
      <c r="AF16" s="253"/>
      <c r="AG16" s="254"/>
      <c r="AH16" s="254"/>
      <c r="AI16" s="253"/>
      <c r="AJ16" s="568"/>
      <c r="AK16" s="253"/>
      <c r="AL16" s="254"/>
      <c r="AM16" s="254"/>
      <c r="AN16" s="253"/>
      <c r="AO16" s="568"/>
      <c r="AP16" s="253"/>
      <c r="AQ16" s="254"/>
      <c r="AR16" s="254"/>
      <c r="AS16" s="253"/>
      <c r="AT16" s="568"/>
      <c r="AU16" s="253"/>
      <c r="AV16" s="253"/>
      <c r="AW16" s="253"/>
      <c r="AX16" s="45"/>
      <c r="AY16" s="745"/>
      <c r="AZ16" s="253"/>
      <c r="BA16" s="251"/>
      <c r="BB16" s="562"/>
      <c r="BC16" s="653"/>
      <c r="BD16" s="654"/>
      <c r="BE16" s="654"/>
      <c r="BF16" s="252"/>
      <c r="BG16" s="250"/>
      <c r="BH16" s="255"/>
      <c r="BI16" s="751"/>
      <c r="BJ16" s="250"/>
      <c r="BK16" s="258"/>
      <c r="BL16" s="258"/>
      <c r="BM16" s="252"/>
      <c r="BN16" s="252"/>
      <c r="BO16" s="252"/>
      <c r="BP16" s="256"/>
      <c r="BQ16" s="257"/>
      <c r="BR16" s="251"/>
      <c r="BS16" s="254"/>
      <c r="BT16" s="257"/>
      <c r="BU16" s="260"/>
    </row>
    <row r="17" spans="1:73" s="261" customFormat="1" ht="12.95" customHeight="1" hidden="1" thickBot="1">
      <c r="A17" s="71" t="s">
        <v>88</v>
      </c>
      <c r="B17" s="83"/>
      <c r="C17" s="262"/>
      <c r="D17" s="264"/>
      <c r="E17" s="263"/>
      <c r="F17" s="271"/>
      <c r="G17" s="264"/>
      <c r="H17" s="266"/>
      <c r="I17" s="266"/>
      <c r="J17" s="265"/>
      <c r="K17" s="569"/>
      <c r="L17" s="732"/>
      <c r="M17" s="266"/>
      <c r="N17" s="266"/>
      <c r="O17" s="265"/>
      <c r="P17" s="569"/>
      <c r="Q17" s="732"/>
      <c r="R17" s="266"/>
      <c r="S17" s="266"/>
      <c r="T17" s="265"/>
      <c r="U17" s="569"/>
      <c r="V17" s="265"/>
      <c r="W17" s="266"/>
      <c r="X17" s="266"/>
      <c r="Y17" s="265"/>
      <c r="Z17" s="569"/>
      <c r="AA17" s="265"/>
      <c r="AB17" s="266"/>
      <c r="AC17" s="266"/>
      <c r="AD17" s="265"/>
      <c r="AE17" s="569"/>
      <c r="AF17" s="265"/>
      <c r="AG17" s="266"/>
      <c r="AH17" s="266"/>
      <c r="AI17" s="265"/>
      <c r="AJ17" s="569"/>
      <c r="AK17" s="265"/>
      <c r="AL17" s="266"/>
      <c r="AM17" s="266"/>
      <c r="AN17" s="265"/>
      <c r="AO17" s="569"/>
      <c r="AP17" s="265"/>
      <c r="AQ17" s="266"/>
      <c r="AR17" s="266"/>
      <c r="AS17" s="265"/>
      <c r="AT17" s="569"/>
      <c r="AU17" s="265"/>
      <c r="AV17" s="265"/>
      <c r="AW17" s="265"/>
      <c r="AX17" s="45"/>
      <c r="AY17" s="745"/>
      <c r="AZ17" s="265"/>
      <c r="BA17" s="264"/>
      <c r="BB17" s="264"/>
      <c r="BC17" s="266"/>
      <c r="BD17" s="270"/>
      <c r="BE17" s="270"/>
      <c r="BF17" s="263"/>
      <c r="BG17" s="263"/>
      <c r="BH17" s="267"/>
      <c r="BI17" s="752"/>
      <c r="BJ17" s="263"/>
      <c r="BK17" s="270"/>
      <c r="BL17" s="270"/>
      <c r="BM17" s="263"/>
      <c r="BN17" s="263"/>
      <c r="BO17" s="263"/>
      <c r="BP17" s="268"/>
      <c r="BQ17" s="269"/>
      <c r="BR17" s="264"/>
      <c r="BS17" s="266"/>
      <c r="BT17" s="269"/>
      <c r="BU17" s="260"/>
    </row>
    <row r="18" spans="1:73" s="225" customFormat="1" ht="12.95" customHeight="1" hidden="1" thickTop="1">
      <c r="A18" s="32">
        <v>202</v>
      </c>
      <c r="B18" s="84" t="s">
        <v>67</v>
      </c>
      <c r="C18" s="272" t="s">
        <v>87</v>
      </c>
      <c r="D18" s="273"/>
      <c r="E18" s="273"/>
      <c r="F18" s="327"/>
      <c r="G18" s="723"/>
      <c r="H18" s="239"/>
      <c r="I18" s="239"/>
      <c r="J18" s="274"/>
      <c r="K18" s="570"/>
      <c r="L18" s="352"/>
      <c r="M18" s="239"/>
      <c r="N18" s="239"/>
      <c r="O18" s="274"/>
      <c r="P18" s="570"/>
      <c r="Q18" s="352"/>
      <c r="R18" s="239"/>
      <c r="S18" s="239"/>
      <c r="T18" s="274"/>
      <c r="U18" s="570"/>
      <c r="V18" s="274"/>
      <c r="W18" s="239"/>
      <c r="X18" s="239"/>
      <c r="Y18" s="274"/>
      <c r="Z18" s="570"/>
      <c r="AA18" s="274"/>
      <c r="AB18" s="239"/>
      <c r="AC18" s="239"/>
      <c r="AD18" s="274"/>
      <c r="AE18" s="570"/>
      <c r="AF18" s="274"/>
      <c r="AG18" s="239"/>
      <c r="AH18" s="239"/>
      <c r="AI18" s="274"/>
      <c r="AJ18" s="570"/>
      <c r="AK18" s="274"/>
      <c r="AL18" s="239"/>
      <c r="AM18" s="239"/>
      <c r="AN18" s="274"/>
      <c r="AO18" s="570"/>
      <c r="AP18" s="274"/>
      <c r="AQ18" s="239"/>
      <c r="AR18" s="239"/>
      <c r="AS18" s="274"/>
      <c r="AT18" s="570"/>
      <c r="AU18" s="274"/>
      <c r="AV18" s="274"/>
      <c r="AW18" s="274"/>
      <c r="AX18" s="45"/>
      <c r="AY18" s="746"/>
      <c r="AZ18" s="239"/>
      <c r="BA18" s="352"/>
      <c r="BB18" s="352"/>
      <c r="BC18" s="239"/>
      <c r="BD18" s="354"/>
      <c r="BE18" s="354"/>
      <c r="BF18" s="274"/>
      <c r="BG18" s="277"/>
      <c r="BH18" s="275"/>
      <c r="BI18" s="354"/>
      <c r="BJ18" s="274"/>
      <c r="BK18" s="354"/>
      <c r="BL18" s="354"/>
      <c r="BM18" s="278"/>
      <c r="BN18" s="276"/>
      <c r="BO18" s="276"/>
      <c r="BP18" s="276"/>
      <c r="BQ18" s="275"/>
      <c r="BR18" s="352"/>
      <c r="BS18" s="239"/>
      <c r="BT18" s="275"/>
      <c r="BU18" s="221"/>
    </row>
    <row r="19" spans="1:73" s="225" customFormat="1" ht="12.95" customHeight="1" hidden="1">
      <c r="A19" s="11">
        <v>205</v>
      </c>
      <c r="B19" s="85" t="s">
        <v>50</v>
      </c>
      <c r="C19" s="272" t="s">
        <v>87</v>
      </c>
      <c r="D19" s="279"/>
      <c r="E19" s="279"/>
      <c r="F19" s="328"/>
      <c r="G19" s="724"/>
      <c r="H19" s="240"/>
      <c r="I19" s="240"/>
      <c r="J19" s="238"/>
      <c r="K19" s="234"/>
      <c r="L19" s="727"/>
      <c r="M19" s="240"/>
      <c r="N19" s="240"/>
      <c r="O19" s="238"/>
      <c r="P19" s="234"/>
      <c r="Q19" s="727"/>
      <c r="R19" s="240"/>
      <c r="S19" s="240"/>
      <c r="T19" s="238"/>
      <c r="U19" s="234"/>
      <c r="V19" s="238"/>
      <c r="W19" s="240"/>
      <c r="X19" s="240"/>
      <c r="Y19" s="238"/>
      <c r="Z19" s="234"/>
      <c r="AA19" s="238"/>
      <c r="AB19" s="240"/>
      <c r="AC19" s="240"/>
      <c r="AD19" s="238"/>
      <c r="AE19" s="234"/>
      <c r="AF19" s="238"/>
      <c r="AG19" s="240"/>
      <c r="AH19" s="240"/>
      <c r="AI19" s="238"/>
      <c r="AJ19" s="234"/>
      <c r="AK19" s="238"/>
      <c r="AL19" s="240"/>
      <c r="AM19" s="240"/>
      <c r="AN19" s="238"/>
      <c r="AO19" s="234"/>
      <c r="AP19" s="238"/>
      <c r="AQ19" s="240"/>
      <c r="AR19" s="240"/>
      <c r="AS19" s="238"/>
      <c r="AT19" s="234"/>
      <c r="AU19" s="238"/>
      <c r="AV19" s="742"/>
      <c r="AW19" s="238"/>
      <c r="AX19" s="45"/>
      <c r="AY19" s="746"/>
      <c r="AZ19" s="240"/>
      <c r="BA19" s="353"/>
      <c r="BB19" s="727"/>
      <c r="BC19" s="240"/>
      <c r="BD19" s="235"/>
      <c r="BE19" s="740"/>
      <c r="BF19" s="238"/>
      <c r="BG19" s="236"/>
      <c r="BH19" s="241"/>
      <c r="BI19" s="740"/>
      <c r="BJ19" s="238"/>
      <c r="BK19" s="235"/>
      <c r="BL19" s="740"/>
      <c r="BM19" s="237"/>
      <c r="BN19" s="276"/>
      <c r="BO19" s="276"/>
      <c r="BP19" s="236"/>
      <c r="BQ19" s="282"/>
      <c r="BR19" s="735"/>
      <c r="BS19" s="240"/>
      <c r="BT19" s="241"/>
      <c r="BU19" s="221"/>
    </row>
    <row r="20" spans="1:73" s="225" customFormat="1" ht="12.95" customHeight="1" hidden="1">
      <c r="A20" s="11">
        <v>210</v>
      </c>
      <c r="B20" s="85" t="s">
        <v>51</v>
      </c>
      <c r="C20" s="283" t="s">
        <v>57</v>
      </c>
      <c r="D20" s="279"/>
      <c r="E20" s="279"/>
      <c r="F20" s="328"/>
      <c r="G20" s="724"/>
      <c r="H20" s="240"/>
      <c r="I20" s="240"/>
      <c r="J20" s="238"/>
      <c r="K20" s="234"/>
      <c r="L20" s="727"/>
      <c r="M20" s="240"/>
      <c r="N20" s="240"/>
      <c r="O20" s="238"/>
      <c r="P20" s="234"/>
      <c r="Q20" s="727"/>
      <c r="R20" s="240"/>
      <c r="S20" s="240"/>
      <c r="T20" s="238"/>
      <c r="U20" s="234"/>
      <c r="V20" s="238"/>
      <c r="W20" s="240"/>
      <c r="X20" s="240"/>
      <c r="Y20" s="238"/>
      <c r="Z20" s="234"/>
      <c r="AA20" s="238"/>
      <c r="AB20" s="240"/>
      <c r="AC20" s="240"/>
      <c r="AD20" s="238"/>
      <c r="AE20" s="234"/>
      <c r="AF20" s="238"/>
      <c r="AG20" s="240"/>
      <c r="AH20" s="240"/>
      <c r="AI20" s="238"/>
      <c r="AJ20" s="234"/>
      <c r="AK20" s="238"/>
      <c r="AL20" s="240"/>
      <c r="AM20" s="240"/>
      <c r="AN20" s="238"/>
      <c r="AO20" s="234"/>
      <c r="AP20" s="238"/>
      <c r="AQ20" s="240"/>
      <c r="AR20" s="240"/>
      <c r="AS20" s="238"/>
      <c r="AT20" s="234"/>
      <c r="AU20" s="238"/>
      <c r="AV20" s="742"/>
      <c r="AW20" s="238"/>
      <c r="AX20" s="45"/>
      <c r="AY20" s="746"/>
      <c r="AZ20" s="240"/>
      <c r="BA20" s="353"/>
      <c r="BB20" s="727"/>
      <c r="BC20" s="240"/>
      <c r="BD20" s="235"/>
      <c r="BE20" s="740"/>
      <c r="BF20" s="238"/>
      <c r="BG20" s="280"/>
      <c r="BH20" s="241"/>
      <c r="BI20" s="740"/>
      <c r="BJ20" s="238"/>
      <c r="BK20" s="357"/>
      <c r="BL20" s="737"/>
      <c r="BM20" s="237"/>
      <c r="BN20" s="276"/>
      <c r="BO20" s="276"/>
      <c r="BP20" s="236"/>
      <c r="BQ20" s="282"/>
      <c r="BR20" s="735"/>
      <c r="BS20" s="240"/>
      <c r="BT20" s="241"/>
      <c r="BU20" s="221"/>
    </row>
    <row r="21" spans="1:73" s="225" customFormat="1" ht="12.95" customHeight="1" hidden="1">
      <c r="A21" s="11">
        <v>221</v>
      </c>
      <c r="B21" s="85" t="s">
        <v>52</v>
      </c>
      <c r="C21" s="272" t="s">
        <v>87</v>
      </c>
      <c r="D21" s="279"/>
      <c r="E21" s="279"/>
      <c r="F21" s="328"/>
      <c r="G21" s="724"/>
      <c r="H21" s="240"/>
      <c r="I21" s="240"/>
      <c r="J21" s="238"/>
      <c r="K21" s="234"/>
      <c r="L21" s="727"/>
      <c r="M21" s="240"/>
      <c r="N21" s="240"/>
      <c r="O21" s="238"/>
      <c r="P21" s="234"/>
      <c r="Q21" s="727"/>
      <c r="R21" s="240"/>
      <c r="S21" s="240"/>
      <c r="T21" s="238"/>
      <c r="U21" s="234"/>
      <c r="V21" s="238"/>
      <c r="W21" s="240"/>
      <c r="X21" s="240"/>
      <c r="Y21" s="238"/>
      <c r="Z21" s="234"/>
      <c r="AA21" s="238"/>
      <c r="AB21" s="240"/>
      <c r="AC21" s="240"/>
      <c r="AD21" s="238"/>
      <c r="AE21" s="234"/>
      <c r="AF21" s="238"/>
      <c r="AG21" s="240"/>
      <c r="AH21" s="240"/>
      <c r="AI21" s="238"/>
      <c r="AJ21" s="234"/>
      <c r="AK21" s="238"/>
      <c r="AL21" s="240"/>
      <c r="AM21" s="240"/>
      <c r="AN21" s="238"/>
      <c r="AO21" s="234"/>
      <c r="AP21" s="238"/>
      <c r="AQ21" s="240"/>
      <c r="AR21" s="240"/>
      <c r="AS21" s="238"/>
      <c r="AT21" s="234"/>
      <c r="AU21" s="238"/>
      <c r="AV21" s="742"/>
      <c r="AW21" s="238"/>
      <c r="AX21" s="45"/>
      <c r="AY21" s="746"/>
      <c r="AZ21" s="240"/>
      <c r="BA21" s="353"/>
      <c r="BB21" s="727"/>
      <c r="BC21" s="240"/>
      <c r="BD21" s="235"/>
      <c r="BE21" s="740"/>
      <c r="BF21" s="238"/>
      <c r="BG21" s="280"/>
      <c r="BH21" s="241"/>
      <c r="BI21" s="740"/>
      <c r="BJ21" s="238"/>
      <c r="BK21" s="235"/>
      <c r="BL21" s="740"/>
      <c r="BM21" s="237"/>
      <c r="BN21" s="276"/>
      <c r="BO21" s="276"/>
      <c r="BP21" s="236"/>
      <c r="BQ21" s="241"/>
      <c r="BR21" s="727"/>
      <c r="BS21" s="240"/>
      <c r="BT21" s="241"/>
      <c r="BU21" s="221"/>
    </row>
    <row r="22" spans="1:73" s="225" customFormat="1" ht="12.95" customHeight="1" hidden="1">
      <c r="A22" s="11">
        <v>223</v>
      </c>
      <c r="B22" s="85" t="s">
        <v>53</v>
      </c>
      <c r="C22" s="283" t="s">
        <v>57</v>
      </c>
      <c r="D22" s="279"/>
      <c r="E22" s="279"/>
      <c r="F22" s="328"/>
      <c r="G22" s="724"/>
      <c r="H22" s="240"/>
      <c r="I22" s="240"/>
      <c r="J22" s="238"/>
      <c r="K22" s="234"/>
      <c r="L22" s="727"/>
      <c r="M22" s="240"/>
      <c r="N22" s="240"/>
      <c r="O22" s="238"/>
      <c r="P22" s="234"/>
      <c r="Q22" s="727"/>
      <c r="R22" s="240"/>
      <c r="S22" s="240"/>
      <c r="T22" s="238"/>
      <c r="U22" s="234"/>
      <c r="V22" s="238"/>
      <c r="W22" s="240"/>
      <c r="X22" s="240"/>
      <c r="Y22" s="238"/>
      <c r="Z22" s="234"/>
      <c r="AA22" s="238"/>
      <c r="AB22" s="240"/>
      <c r="AC22" s="240"/>
      <c r="AD22" s="238"/>
      <c r="AE22" s="234"/>
      <c r="AF22" s="238"/>
      <c r="AG22" s="240"/>
      <c r="AH22" s="240"/>
      <c r="AI22" s="238"/>
      <c r="AJ22" s="234"/>
      <c r="AK22" s="238"/>
      <c r="AL22" s="240"/>
      <c r="AM22" s="240"/>
      <c r="AN22" s="238"/>
      <c r="AO22" s="234"/>
      <c r="AP22" s="238"/>
      <c r="AQ22" s="240"/>
      <c r="AR22" s="240"/>
      <c r="AS22" s="238"/>
      <c r="AT22" s="234"/>
      <c r="AU22" s="238"/>
      <c r="AV22" s="742"/>
      <c r="AW22" s="238"/>
      <c r="AX22" s="45"/>
      <c r="AY22" s="746"/>
      <c r="AZ22" s="240"/>
      <c r="BA22" s="353"/>
      <c r="BB22" s="727"/>
      <c r="BC22" s="240"/>
      <c r="BD22" s="235"/>
      <c r="BE22" s="740"/>
      <c r="BF22" s="238"/>
      <c r="BG22" s="280"/>
      <c r="BH22" s="241"/>
      <c r="BI22" s="740"/>
      <c r="BJ22" s="238"/>
      <c r="BK22" s="357"/>
      <c r="BL22" s="737"/>
      <c r="BM22" s="237"/>
      <c r="BN22" s="276"/>
      <c r="BO22" s="276"/>
      <c r="BP22" s="236"/>
      <c r="BQ22" s="282"/>
      <c r="BR22" s="735"/>
      <c r="BS22" s="240"/>
      <c r="BT22" s="241"/>
      <c r="BU22" s="221"/>
    </row>
    <row r="23" spans="1:73" s="225" customFormat="1" ht="12.95" customHeight="1" hidden="1">
      <c r="A23" s="11">
        <v>225</v>
      </c>
      <c r="B23" s="85" t="s">
        <v>54</v>
      </c>
      <c r="C23" s="283" t="s">
        <v>58</v>
      </c>
      <c r="D23" s="279"/>
      <c r="E23" s="279"/>
      <c r="F23" s="328"/>
      <c r="G23" s="724"/>
      <c r="H23" s="240"/>
      <c r="I23" s="240"/>
      <c r="J23" s="238"/>
      <c r="K23" s="234"/>
      <c r="L23" s="727"/>
      <c r="M23" s="240"/>
      <c r="N23" s="240"/>
      <c r="O23" s="238"/>
      <c r="P23" s="234"/>
      <c r="Q23" s="727"/>
      <c r="R23" s="240"/>
      <c r="S23" s="240"/>
      <c r="T23" s="238"/>
      <c r="U23" s="234"/>
      <c r="V23" s="238"/>
      <c r="W23" s="240"/>
      <c r="X23" s="240"/>
      <c r="Y23" s="238"/>
      <c r="Z23" s="234"/>
      <c r="AA23" s="238"/>
      <c r="AB23" s="240"/>
      <c r="AC23" s="240"/>
      <c r="AD23" s="238"/>
      <c r="AE23" s="234"/>
      <c r="AF23" s="238"/>
      <c r="AG23" s="240"/>
      <c r="AH23" s="240"/>
      <c r="AI23" s="238"/>
      <c r="AJ23" s="234"/>
      <c r="AK23" s="238"/>
      <c r="AL23" s="240"/>
      <c r="AM23" s="240"/>
      <c r="AN23" s="238"/>
      <c r="AO23" s="234"/>
      <c r="AP23" s="238"/>
      <c r="AQ23" s="240"/>
      <c r="AR23" s="240"/>
      <c r="AS23" s="238"/>
      <c r="AT23" s="234"/>
      <c r="AU23" s="238"/>
      <c r="AV23" s="742"/>
      <c r="AW23" s="238"/>
      <c r="AX23" s="45"/>
      <c r="AY23" s="746"/>
      <c r="AZ23" s="240"/>
      <c r="BA23" s="353"/>
      <c r="BB23" s="727"/>
      <c r="BC23" s="240"/>
      <c r="BD23" s="235"/>
      <c r="BE23" s="740"/>
      <c r="BF23" s="238"/>
      <c r="BG23" s="236"/>
      <c r="BH23" s="241"/>
      <c r="BI23" s="740"/>
      <c r="BJ23" s="238"/>
      <c r="BK23" s="235"/>
      <c r="BL23" s="740"/>
      <c r="BM23" s="237"/>
      <c r="BN23" s="276"/>
      <c r="BO23" s="276"/>
      <c r="BP23" s="236"/>
      <c r="BQ23" s="241"/>
      <c r="BR23" s="727"/>
      <c r="BS23" s="240"/>
      <c r="BT23" s="241"/>
      <c r="BU23" s="221"/>
    </row>
    <row r="24" spans="1:73" s="225" customFormat="1" ht="12.95" customHeight="1" hidden="1" thickBot="1">
      <c r="A24" s="63">
        <v>226</v>
      </c>
      <c r="B24" s="86" t="s">
        <v>68</v>
      </c>
      <c r="C24" s="284" t="s">
        <v>86</v>
      </c>
      <c r="D24" s="285"/>
      <c r="E24" s="285"/>
      <c r="F24" s="329"/>
      <c r="G24" s="725"/>
      <c r="H24" s="243"/>
      <c r="I24" s="243"/>
      <c r="J24" s="244"/>
      <c r="K24" s="571"/>
      <c r="L24" s="733"/>
      <c r="M24" s="243"/>
      <c r="N24" s="243"/>
      <c r="O24" s="244"/>
      <c r="P24" s="571"/>
      <c r="Q24" s="733"/>
      <c r="R24" s="243"/>
      <c r="S24" s="243"/>
      <c r="T24" s="244"/>
      <c r="U24" s="571"/>
      <c r="V24" s="244"/>
      <c r="W24" s="243"/>
      <c r="X24" s="243"/>
      <c r="Y24" s="244"/>
      <c r="Z24" s="571"/>
      <c r="AA24" s="244"/>
      <c r="AB24" s="243"/>
      <c r="AC24" s="243"/>
      <c r="AD24" s="244"/>
      <c r="AE24" s="571"/>
      <c r="AF24" s="244"/>
      <c r="AG24" s="243"/>
      <c r="AH24" s="243"/>
      <c r="AI24" s="244"/>
      <c r="AJ24" s="571"/>
      <c r="AK24" s="244"/>
      <c r="AL24" s="243"/>
      <c r="AM24" s="243"/>
      <c r="AN24" s="244"/>
      <c r="AO24" s="571"/>
      <c r="AP24" s="244"/>
      <c r="AQ24" s="243"/>
      <c r="AR24" s="243"/>
      <c r="AS24" s="244"/>
      <c r="AT24" s="571"/>
      <c r="AU24" s="244"/>
      <c r="AV24" s="743"/>
      <c r="AW24" s="244"/>
      <c r="AX24" s="45"/>
      <c r="AY24" s="746"/>
      <c r="AZ24" s="243"/>
      <c r="BA24" s="245"/>
      <c r="BB24" s="733"/>
      <c r="BC24" s="243"/>
      <c r="BD24" s="235"/>
      <c r="BE24" s="747"/>
      <c r="BF24" s="244"/>
      <c r="BG24" s="286"/>
      <c r="BH24" s="246"/>
      <c r="BI24" s="747"/>
      <c r="BJ24" s="244"/>
      <c r="BK24" s="358"/>
      <c r="BL24" s="738"/>
      <c r="BM24" s="288"/>
      <c r="BN24" s="276"/>
      <c r="BO24" s="755"/>
      <c r="BP24" s="242"/>
      <c r="BQ24" s="287"/>
      <c r="BR24" s="736"/>
      <c r="BS24" s="243"/>
      <c r="BT24" s="246"/>
      <c r="BU24" s="221"/>
    </row>
    <row r="25" spans="1:73" s="225" customFormat="1" ht="14.45" customHeight="1" hidden="1" thickBot="1" thickTop="1">
      <c r="A25" s="68" t="s">
        <v>55</v>
      </c>
      <c r="B25" s="87"/>
      <c r="C25" s="289"/>
      <c r="D25" s="290"/>
      <c r="E25" s="290"/>
      <c r="F25" s="330"/>
      <c r="G25" s="637"/>
      <c r="H25" s="292"/>
      <c r="I25" s="291"/>
      <c r="J25" s="573"/>
      <c r="K25" s="572"/>
      <c r="L25" s="734"/>
      <c r="M25" s="292"/>
      <c r="N25" s="291"/>
      <c r="O25" s="573"/>
      <c r="P25" s="572"/>
      <c r="Q25" s="734"/>
      <c r="R25" s="292"/>
      <c r="S25" s="291"/>
      <c r="T25" s="573"/>
      <c r="U25" s="572"/>
      <c r="V25" s="573"/>
      <c r="W25" s="292"/>
      <c r="X25" s="291"/>
      <c r="Y25" s="573"/>
      <c r="Z25" s="572"/>
      <c r="AA25" s="573"/>
      <c r="AB25" s="292"/>
      <c r="AC25" s="291"/>
      <c r="AD25" s="573"/>
      <c r="AE25" s="572"/>
      <c r="AF25" s="573"/>
      <c r="AG25" s="292"/>
      <c r="AH25" s="291"/>
      <c r="AI25" s="573"/>
      <c r="AJ25" s="572"/>
      <c r="AK25" s="573"/>
      <c r="AL25" s="292"/>
      <c r="AM25" s="291"/>
      <c r="AN25" s="573"/>
      <c r="AO25" s="572"/>
      <c r="AP25" s="573"/>
      <c r="AQ25" s="292"/>
      <c r="AR25" s="291"/>
      <c r="AS25" s="573"/>
      <c r="AT25" s="572"/>
      <c r="AU25" s="573"/>
      <c r="AV25" s="573"/>
      <c r="AW25" s="295"/>
      <c r="AX25" s="45"/>
      <c r="AY25" s="746"/>
      <c r="AZ25" s="298"/>
      <c r="BA25" s="359"/>
      <c r="BB25" s="359"/>
      <c r="BC25" s="298"/>
      <c r="BD25" s="296"/>
      <c r="BE25" s="296"/>
      <c r="BF25" s="294"/>
      <c r="BG25" s="299"/>
      <c r="BH25" s="293"/>
      <c r="BI25" s="296"/>
      <c r="BJ25" s="294"/>
      <c r="BK25" s="296"/>
      <c r="BL25" s="296"/>
      <c r="BM25" s="294"/>
      <c r="BN25" s="363"/>
      <c r="BO25" s="363"/>
      <c r="BP25" s="301"/>
      <c r="BQ25" s="300"/>
      <c r="BR25" s="304"/>
      <c r="BS25" s="302"/>
      <c r="BT25" s="293"/>
      <c r="BU25" s="221"/>
    </row>
    <row r="26" spans="1:73" s="225" customFormat="1" ht="14.45" customHeight="1" hidden="1" thickBot="1" thickTop="1">
      <c r="A26" s="68" t="s">
        <v>56</v>
      </c>
      <c r="B26" s="87"/>
      <c r="C26" s="289" t="s">
        <v>59</v>
      </c>
      <c r="D26" s="290"/>
      <c r="E26" s="290"/>
      <c r="F26" s="330"/>
      <c r="G26" s="637"/>
      <c r="H26" s="292"/>
      <c r="I26" s="303"/>
      <c r="J26" s="573"/>
      <c r="K26" s="572"/>
      <c r="L26" s="359"/>
      <c r="M26" s="292">
        <f>M15+M25</f>
        <v>216345202</v>
      </c>
      <c r="N26" s="303">
        <f>N15+N25</f>
        <v>237830579</v>
      </c>
      <c r="O26" s="573" t="e">
        <f>ROUND(#REF!/N26*100,1)</f>
        <v>#REF!</v>
      </c>
      <c r="P26" s="572" t="e">
        <f>ROUND(#REF!/M26*100,1)</f>
        <v>#REF!</v>
      </c>
      <c r="Q26" s="359"/>
      <c r="R26" s="292">
        <f>R15+R25</f>
        <v>281598759</v>
      </c>
      <c r="S26" s="303">
        <f>S15+S25</f>
        <v>306190022</v>
      </c>
      <c r="T26" s="573" t="e">
        <f>ROUND(#REF!/S26*100,1)</f>
        <v>#REF!</v>
      </c>
      <c r="U26" s="572" t="e">
        <f>ROUND(#REF!/R26*100,1)</f>
        <v>#REF!</v>
      </c>
      <c r="V26" s="573"/>
      <c r="W26" s="292">
        <f>W15+W25</f>
        <v>284833484</v>
      </c>
      <c r="X26" s="303">
        <f>X15+X25</f>
        <v>309773353</v>
      </c>
      <c r="Y26" s="573" t="e">
        <f>ROUND(#REF!/X26*100,1)</f>
        <v>#REF!</v>
      </c>
      <c r="Z26" s="572" t="e">
        <f>ROUND(#REF!/W26*100,1)</f>
        <v>#REF!</v>
      </c>
      <c r="AA26" s="573"/>
      <c r="AB26" s="292">
        <f>AB15+AB25</f>
        <v>266767660</v>
      </c>
      <c r="AC26" s="303">
        <f>AC15+AC25</f>
        <v>285737183</v>
      </c>
      <c r="AD26" s="573" t="e">
        <f>ROUND(#REF!/AC26*100,1)</f>
        <v>#REF!</v>
      </c>
      <c r="AE26" s="572" t="e">
        <f>ROUND(#REF!/AB26*100,1)</f>
        <v>#REF!</v>
      </c>
      <c r="AF26" s="573"/>
      <c r="AG26" s="292">
        <f>AG15+AG25</f>
        <v>941714</v>
      </c>
      <c r="AH26" s="303">
        <f>AH15+AH25</f>
        <v>1085557</v>
      </c>
      <c r="AI26" s="573" t="e">
        <f>ROUND(#REF!/AH26*100,1)</f>
        <v>#REF!</v>
      </c>
      <c r="AJ26" s="572" t="e">
        <f>ROUND(#REF!/AG26*100,1)</f>
        <v>#REF!</v>
      </c>
      <c r="AK26" s="573"/>
      <c r="AL26" s="292">
        <f>AL15+AL25</f>
        <v>267709374</v>
      </c>
      <c r="AM26" s="303">
        <f>AM15+AM25</f>
        <v>286822740</v>
      </c>
      <c r="AN26" s="573" t="e">
        <f>ROUND(#REF!/AM26*100,1)</f>
        <v>#REF!</v>
      </c>
      <c r="AO26" s="572" t="e">
        <f>ROUND(#REF!/AL26*100,1)</f>
        <v>#REF!</v>
      </c>
      <c r="AP26" s="573"/>
      <c r="AQ26" s="292">
        <f>AQ15+AQ25</f>
        <v>275311185</v>
      </c>
      <c r="AR26" s="303">
        <f>AR15+AR25</f>
        <v>295295779</v>
      </c>
      <c r="AS26" s="573" t="e">
        <f>#REF!/AR26*100</f>
        <v>#REF!</v>
      </c>
      <c r="AT26" s="572" t="e">
        <f>#REF!/AQ26*100</f>
        <v>#REF!</v>
      </c>
      <c r="AU26" s="573"/>
      <c r="AV26" s="744"/>
      <c r="AW26" s="355">
        <f>AW15+AW25</f>
        <v>19367282</v>
      </c>
      <c r="AX26" s="55"/>
      <c r="AY26" s="745"/>
      <c r="AZ26" s="297">
        <f>SUM(AZ25,AZ15)</f>
        <v>14477574</v>
      </c>
      <c r="BA26" s="360"/>
      <c r="BB26" s="360"/>
      <c r="BC26" s="298">
        <f>BC15+BC25</f>
        <v>35500072</v>
      </c>
      <c r="BD26" s="296" t="e">
        <f>ROUND(BC26/#REF!*100,1)</f>
        <v>#REF!</v>
      </c>
      <c r="BE26" s="296"/>
      <c r="BF26" s="294">
        <f>BF15+BF25</f>
        <v>0</v>
      </c>
      <c r="BG26" s="299" t="e">
        <f>ROUND(BF26/#REF!*100,1)</f>
        <v>#REF!</v>
      </c>
      <c r="BH26" s="293" t="e">
        <f>ROUND(#REF!/BC26*100,1)</f>
        <v>#REF!</v>
      </c>
      <c r="BI26" s="296"/>
      <c r="BJ26" s="294">
        <f>BJ15+BJ25</f>
        <v>39239818</v>
      </c>
      <c r="BK26" s="296" t="e">
        <f>ROUND(BJ26/#REF!*100,1)</f>
        <v>#REF!</v>
      </c>
      <c r="BL26" s="296"/>
      <c r="BM26" s="294">
        <f>BM15+BM25</f>
        <v>14171284</v>
      </c>
      <c r="BN26" s="363" t="e">
        <f>ROUND(BM26/#REF!*100,1)</f>
        <v>#REF!</v>
      </c>
      <c r="BO26" s="363"/>
      <c r="BP26" s="301">
        <f>ROUND(BM26/BJ26*100,1)</f>
        <v>36.1</v>
      </c>
      <c r="BQ26" s="300" t="e">
        <f>ROUND(BP26/#REF!*100,1)</f>
        <v>#REF!</v>
      </c>
      <c r="BR26" s="304"/>
      <c r="BS26" s="302">
        <f>SUM(BS25,BS15)</f>
        <v>3739746</v>
      </c>
      <c r="BT26" s="293" t="e">
        <f>ROUND(BS26/#REF!*100,1)</f>
        <v>#REF!</v>
      </c>
      <c r="BU26" s="221"/>
    </row>
    <row r="27" spans="1:73" s="225" customFormat="1" ht="14.45" customHeight="1" thickBot="1" thickTop="1">
      <c r="A27" s="635"/>
      <c r="B27" s="636"/>
      <c r="C27" s="704"/>
      <c r="D27" s="637"/>
      <c r="E27" s="637"/>
      <c r="F27" s="637"/>
      <c r="G27" s="637"/>
      <c r="H27" s="637"/>
      <c r="I27" s="637"/>
      <c r="J27" s="637"/>
      <c r="K27" s="637"/>
      <c r="L27" s="637"/>
      <c r="M27" s="637"/>
      <c r="N27" s="1007"/>
      <c r="O27" s="637"/>
      <c r="P27" s="637"/>
      <c r="Q27" s="637"/>
      <c r="R27" s="637"/>
      <c r="S27" s="637"/>
      <c r="T27" s="637"/>
      <c r="U27" s="637"/>
      <c r="V27" s="637"/>
      <c r="W27" s="637"/>
      <c r="X27" s="637"/>
      <c r="Y27" s="1007"/>
      <c r="Z27" s="637"/>
      <c r="AA27" s="637"/>
      <c r="AB27" s="637"/>
      <c r="AC27" s="637"/>
      <c r="AD27" s="637"/>
      <c r="AE27" s="637"/>
      <c r="AF27" s="637"/>
      <c r="AG27" s="637"/>
      <c r="AH27" s="637"/>
      <c r="AI27" s="637"/>
      <c r="AJ27" s="637"/>
      <c r="AK27" s="637"/>
      <c r="AL27" s="637"/>
      <c r="AM27" s="637"/>
      <c r="AN27" s="637"/>
      <c r="AO27" s="637"/>
      <c r="AP27" s="637"/>
      <c r="AQ27" s="637"/>
      <c r="AR27" s="637"/>
      <c r="AS27" s="1008"/>
      <c r="AT27" s="637"/>
      <c r="AU27" s="637"/>
      <c r="AV27" s="637"/>
      <c r="AW27" s="637"/>
      <c r="AX27" s="637"/>
      <c r="AY27" s="637"/>
      <c r="AZ27" s="637"/>
      <c r="BA27" s="637"/>
      <c r="BB27" s="637"/>
      <c r="BC27" s="637"/>
      <c r="BD27" s="637"/>
      <c r="BE27" s="637"/>
      <c r="BF27" s="637"/>
      <c r="BG27" s="637"/>
      <c r="BH27" s="638"/>
      <c r="BI27" s="637"/>
      <c r="BJ27" s="637"/>
      <c r="BK27" s="637"/>
      <c r="BL27" s="637"/>
      <c r="BM27" s="637"/>
      <c r="BN27" s="637"/>
      <c r="BO27" s="637"/>
      <c r="BP27" s="637"/>
      <c r="BQ27" s="637"/>
      <c r="BR27" s="637"/>
      <c r="BS27" s="637"/>
      <c r="BT27" s="638"/>
      <c r="BU27" s="221"/>
    </row>
    <row r="28" spans="1:73" s="225" customFormat="1" ht="16.5" customHeight="1" thickBot="1" thickTop="1">
      <c r="A28" s="72"/>
      <c r="B28" s="62" t="s">
        <v>22</v>
      </c>
      <c r="C28" s="646"/>
      <c r="D28" s="647"/>
      <c r="E28" s="647"/>
      <c r="F28" s="647"/>
      <c r="G28" s="648"/>
      <c r="H28" s="1043" t="s">
        <v>35</v>
      </c>
      <c r="I28" s="1044"/>
      <c r="J28" s="1044"/>
      <c r="K28" s="1044"/>
      <c r="L28" s="1045"/>
      <c r="M28" s="1043" t="s">
        <v>23</v>
      </c>
      <c r="N28" s="1044"/>
      <c r="O28" s="1044"/>
      <c r="P28" s="1044"/>
      <c r="Q28" s="1045"/>
      <c r="R28" s="1043" t="s">
        <v>23</v>
      </c>
      <c r="S28" s="1044"/>
      <c r="T28" s="1044"/>
      <c r="U28" s="1044"/>
      <c r="V28" s="1045"/>
      <c r="W28" s="1043" t="s">
        <v>28</v>
      </c>
      <c r="X28" s="1044"/>
      <c r="Y28" s="1044"/>
      <c r="Z28" s="1044"/>
      <c r="AA28" s="1045"/>
      <c r="AB28" s="1043" t="s">
        <v>28</v>
      </c>
      <c r="AC28" s="1044"/>
      <c r="AD28" s="1044"/>
      <c r="AE28" s="1044"/>
      <c r="AF28" s="1045"/>
      <c r="AG28" s="1043" t="s">
        <v>28</v>
      </c>
      <c r="AH28" s="1044"/>
      <c r="AI28" s="1044"/>
      <c r="AJ28" s="1044"/>
      <c r="AK28" s="1045"/>
      <c r="AL28" s="1043" t="s">
        <v>28</v>
      </c>
      <c r="AM28" s="1044"/>
      <c r="AN28" s="1044"/>
      <c r="AO28" s="1044"/>
      <c r="AP28" s="1045"/>
      <c r="AQ28" s="1043" t="s">
        <v>23</v>
      </c>
      <c r="AR28" s="1044"/>
      <c r="AS28" s="1044"/>
      <c r="AT28" s="1044"/>
      <c r="AU28" s="1045"/>
      <c r="AV28" s="1043" t="s">
        <v>23</v>
      </c>
      <c r="AW28" s="1044"/>
      <c r="AX28" s="1045"/>
      <c r="AY28" s="1043" t="s">
        <v>23</v>
      </c>
      <c r="AZ28" s="1044"/>
      <c r="BA28" s="1045"/>
      <c r="BB28" s="1043" t="s">
        <v>23</v>
      </c>
      <c r="BC28" s="1044"/>
      <c r="BD28" s="1045"/>
      <c r="BE28" s="1043" t="s">
        <v>23</v>
      </c>
      <c r="BF28" s="1044"/>
      <c r="BG28" s="1044"/>
      <c r="BH28" s="1045"/>
      <c r="BI28" s="1043" t="s">
        <v>23</v>
      </c>
      <c r="BJ28" s="1044"/>
      <c r="BK28" s="1045"/>
      <c r="BL28" s="1043" t="s">
        <v>23</v>
      </c>
      <c r="BM28" s="1044"/>
      <c r="BN28" s="1045"/>
      <c r="BO28" s="706"/>
      <c r="BP28" s="758"/>
      <c r="BQ28" s="707"/>
      <c r="BR28" s="1043" t="s">
        <v>23</v>
      </c>
      <c r="BS28" s="1044"/>
      <c r="BT28" s="1045"/>
      <c r="BU28" s="221"/>
    </row>
    <row r="29" spans="1:72" s="229" customFormat="1" ht="16.5" customHeight="1" hidden="1">
      <c r="A29" s="64"/>
      <c r="B29" s="33" t="s">
        <v>13</v>
      </c>
      <c r="C29" s="232"/>
      <c r="D29" s="228"/>
      <c r="G29" s="224"/>
      <c r="H29" s="3"/>
      <c r="I29" s="3"/>
      <c r="J29" s="10"/>
      <c r="K29" s="3"/>
      <c r="L29" s="709"/>
      <c r="M29" s="3"/>
      <c r="N29" s="3" t="s">
        <v>14</v>
      </c>
      <c r="O29" s="10"/>
      <c r="P29" s="3"/>
      <c r="Q29" s="709"/>
      <c r="R29" s="3"/>
      <c r="S29" s="3"/>
      <c r="T29" s="10"/>
      <c r="U29" s="3"/>
      <c r="V29" s="10"/>
      <c r="W29" s="3"/>
      <c r="X29" s="3"/>
      <c r="Y29" s="10" t="s">
        <v>15</v>
      </c>
      <c r="Z29" s="3"/>
      <c r="AA29" s="10"/>
      <c r="AB29" s="3"/>
      <c r="AC29" s="3"/>
      <c r="AD29" s="10"/>
      <c r="AE29" s="3"/>
      <c r="AF29" s="10"/>
      <c r="AG29" s="3"/>
      <c r="AH29" s="3"/>
      <c r="AI29" s="10"/>
      <c r="AJ29" s="3"/>
      <c r="AK29" s="10"/>
      <c r="AL29" s="3"/>
      <c r="AM29" s="3"/>
      <c r="AN29" s="10"/>
      <c r="AO29" s="3"/>
      <c r="AP29" s="10"/>
      <c r="AQ29" s="3"/>
      <c r="AR29" s="3"/>
      <c r="AS29" s="10" t="s">
        <v>16</v>
      </c>
      <c r="AT29" s="3"/>
      <c r="AU29" s="10"/>
      <c r="AV29" s="3"/>
      <c r="AW29" s="30"/>
      <c r="AX29" s="356" t="e">
        <f>#REF!/AW29*100</f>
        <v>#REF!</v>
      </c>
      <c r="AY29" s="746"/>
      <c r="AZ29" s="27"/>
      <c r="BA29" s="3"/>
      <c r="BB29" s="3"/>
      <c r="BC29" s="31"/>
      <c r="BD29" s="61"/>
      <c r="BE29" s="27"/>
      <c r="BF29" s="26"/>
      <c r="BG29" s="29"/>
      <c r="BH29" s="33"/>
      <c r="BI29" s="27"/>
      <c r="BJ29" s="26"/>
      <c r="BK29" s="61"/>
      <c r="BL29" s="27"/>
      <c r="BM29" s="30"/>
      <c r="BN29" s="364"/>
      <c r="BO29" s="759"/>
      <c r="BP29" s="305"/>
      <c r="BQ29" s="306"/>
      <c r="BR29" s="759"/>
      <c r="BS29" s="30"/>
      <c r="BT29" s="29"/>
    </row>
    <row r="30" spans="1:72" s="225" customFormat="1" ht="12.75" customHeight="1" thickTop="1">
      <c r="A30" s="101">
        <v>111</v>
      </c>
      <c r="B30" s="102" t="s">
        <v>19</v>
      </c>
      <c r="C30" s="307"/>
      <c r="D30" s="308"/>
      <c r="E30" s="308"/>
      <c r="F30" s="308"/>
      <c r="G30" s="310"/>
      <c r="H30" s="350">
        <v>1654.2980446927374</v>
      </c>
      <c r="I30" s="575">
        <v>1657</v>
      </c>
      <c r="J30" s="74">
        <v>1624</v>
      </c>
      <c r="K30" s="729">
        <v>102.0320197044335</v>
      </c>
      <c r="L30" s="326">
        <v>100.16332941430541</v>
      </c>
      <c r="M30" s="350">
        <v>19976.76899533921</v>
      </c>
      <c r="N30" s="575">
        <v>21908.771079960035</v>
      </c>
      <c r="O30" s="74">
        <v>21093.486331420856</v>
      </c>
      <c r="P30" s="729">
        <v>103.86510193587455</v>
      </c>
      <c r="Q30" s="326">
        <v>109.67124405889453</v>
      </c>
      <c r="R30" s="350">
        <v>28508.739634880327</v>
      </c>
      <c r="S30" s="575">
        <v>31033.930619892955</v>
      </c>
      <c r="T30" s="74">
        <v>29834.627067161662</v>
      </c>
      <c r="U30" s="729">
        <v>104.01983758681314</v>
      </c>
      <c r="V30" s="326">
        <v>108.85760302753991</v>
      </c>
      <c r="W30" s="350">
        <v>28869.110714987048</v>
      </c>
      <c r="X30" s="575">
        <v>31440.078920544573</v>
      </c>
      <c r="Y30" s="74">
        <v>30189.833445831926</v>
      </c>
      <c r="Z30" s="729">
        <v>104.14127980187733</v>
      </c>
      <c r="AA30" s="326">
        <v>108.9056023614293</v>
      </c>
      <c r="AB30" s="350">
        <v>27105.217372657342</v>
      </c>
      <c r="AC30" s="575">
        <v>28907.08047809837</v>
      </c>
      <c r="AD30" s="74">
        <v>28957.39115761053</v>
      </c>
      <c r="AE30" s="729">
        <v>99.82625962664135</v>
      </c>
      <c r="AF30" s="326">
        <v>106.64766152090954</v>
      </c>
      <c r="AG30" s="350">
        <v>72.97952666720361</v>
      </c>
      <c r="AH30" s="575">
        <v>71.07037250093353</v>
      </c>
      <c r="AI30" s="74">
        <v>88.18764765440432</v>
      </c>
      <c r="AJ30" s="729">
        <v>80.58994019145275</v>
      </c>
      <c r="AK30" s="326">
        <v>97.38398664193029</v>
      </c>
      <c r="AL30" s="350">
        <v>27178.196899324546</v>
      </c>
      <c r="AM30" s="575">
        <v>28978.150850599304</v>
      </c>
      <c r="AN30" s="74">
        <v>29045.578805264933</v>
      </c>
      <c r="AO30" s="729">
        <v>99.76785467035208</v>
      </c>
      <c r="AP30" s="326">
        <v>106.62278648558726</v>
      </c>
      <c r="AQ30" s="350">
        <v>27926.936385616136</v>
      </c>
      <c r="AR30" s="575">
        <v>29801.169342766123</v>
      </c>
      <c r="AS30" s="74">
        <v>29956.463719203508</v>
      </c>
      <c r="AT30" s="729">
        <v>99.48159977127796</v>
      </c>
      <c r="AU30" s="326">
        <v>106.71120144104069</v>
      </c>
      <c r="AV30" s="4">
        <v>1331</v>
      </c>
      <c r="AW30" s="4">
        <v>2056</v>
      </c>
      <c r="AX30" s="326">
        <v>154.4703230653644</v>
      </c>
      <c r="AY30" s="722">
        <v>942.1743293709114</v>
      </c>
      <c r="AZ30" s="4">
        <v>1638.9095777784505</v>
      </c>
      <c r="BA30" s="326">
        <v>173.94971680800816</v>
      </c>
      <c r="BB30" s="126">
        <v>3663.0618701547196</v>
      </c>
      <c r="BC30" s="49">
        <v>3462.4067738452068</v>
      </c>
      <c r="BD30" s="326">
        <v>94.52220291597101</v>
      </c>
      <c r="BE30" s="748">
        <v>0</v>
      </c>
      <c r="BF30" s="7">
        <v>0</v>
      </c>
      <c r="BG30" s="60"/>
      <c r="BH30" s="77"/>
      <c r="BI30" s="49">
        <v>3304.695556031715</v>
      </c>
      <c r="BJ30" s="7">
        <v>3467.577987021506</v>
      </c>
      <c r="BK30" s="326">
        <v>104.92881804777747</v>
      </c>
      <c r="BL30" s="722">
        <v>1077.1764830633324</v>
      </c>
      <c r="BM30" s="7">
        <v>1122.1135635014348</v>
      </c>
      <c r="BN30" s="326">
        <v>104.17174726190717</v>
      </c>
      <c r="BO30" s="726"/>
      <c r="BP30" s="309"/>
      <c r="BQ30" s="760"/>
      <c r="BR30" s="4">
        <v>-358.36631412300477</v>
      </c>
      <c r="BS30" s="4">
        <v>5.171213176299616</v>
      </c>
      <c r="BT30" s="326">
        <v>-1.4429964459563187</v>
      </c>
    </row>
    <row r="31" spans="1:72" s="225" customFormat="1" ht="12.75" customHeight="1">
      <c r="A31" s="57">
        <v>201</v>
      </c>
      <c r="B31" s="80" t="s">
        <v>20</v>
      </c>
      <c r="C31" s="281"/>
      <c r="D31" s="238"/>
      <c r="E31" s="238"/>
      <c r="F31" s="238"/>
      <c r="G31" s="234"/>
      <c r="H31" s="351">
        <v>1698.396593673966</v>
      </c>
      <c r="I31" s="575">
        <v>1708</v>
      </c>
      <c r="J31" s="574">
        <v>1647</v>
      </c>
      <c r="K31" s="729">
        <v>103.7037037037037</v>
      </c>
      <c r="L31" s="326">
        <v>100.56543956587076</v>
      </c>
      <c r="M31" s="351">
        <v>21920.076327894778</v>
      </c>
      <c r="N31" s="575">
        <v>24187.431743135767</v>
      </c>
      <c r="O31" s="574">
        <v>23163.338571428572</v>
      </c>
      <c r="P31" s="729">
        <v>104.4211812064535</v>
      </c>
      <c r="Q31" s="326">
        <v>110.34373868651006</v>
      </c>
      <c r="R31" s="351">
        <v>25636.180396280448</v>
      </c>
      <c r="S31" s="575">
        <v>27184.75785855108</v>
      </c>
      <c r="T31" s="574">
        <v>26715.38</v>
      </c>
      <c r="U31" s="729">
        <v>101.75695744754923</v>
      </c>
      <c r="V31" s="326">
        <v>106.0405935608696</v>
      </c>
      <c r="W31" s="351">
        <v>26053.2303976414</v>
      </c>
      <c r="X31" s="575">
        <v>27611.821339397753</v>
      </c>
      <c r="Y31" s="574">
        <v>27059.95142857143</v>
      </c>
      <c r="Z31" s="729">
        <v>102.039434225457</v>
      </c>
      <c r="AA31" s="326">
        <v>105.9823327778096</v>
      </c>
      <c r="AB31" s="351">
        <v>24428.29289397041</v>
      </c>
      <c r="AC31" s="575">
        <v>26054.048729512237</v>
      </c>
      <c r="AD31" s="574">
        <v>25697.452857142856</v>
      </c>
      <c r="AE31" s="729">
        <v>101.38767011015359</v>
      </c>
      <c r="AF31" s="326">
        <v>106.65521673003646</v>
      </c>
      <c r="AG31" s="351">
        <v>123.02285968875753</v>
      </c>
      <c r="AH31" s="575">
        <v>154.05029986623438</v>
      </c>
      <c r="AI31" s="574">
        <v>220</v>
      </c>
      <c r="AJ31" s="729">
        <v>70.02286357556108</v>
      </c>
      <c r="AK31" s="326">
        <v>125.22087379205371</v>
      </c>
      <c r="AL31" s="351">
        <v>24551.315753659168</v>
      </c>
      <c r="AM31" s="575">
        <v>26208.099029378467</v>
      </c>
      <c r="AN31" s="574">
        <v>25917.45285714286</v>
      </c>
      <c r="AO31" s="729">
        <v>101.12143031121789</v>
      </c>
      <c r="AP31" s="326">
        <v>106.74824637645895</v>
      </c>
      <c r="AQ31" s="351">
        <v>25346.20602514752</v>
      </c>
      <c r="AR31" s="575">
        <v>27176.350754269577</v>
      </c>
      <c r="AS31" s="574">
        <v>26987.795714285712</v>
      </c>
      <c r="AT31" s="729">
        <v>100.69866780518149</v>
      </c>
      <c r="AU31" s="326">
        <v>107.22058649450832</v>
      </c>
      <c r="AV31" s="7">
        <v>1085</v>
      </c>
      <c r="AW31" s="7">
        <v>977</v>
      </c>
      <c r="AX31" s="326">
        <v>90.04608294930875</v>
      </c>
      <c r="AY31" s="721">
        <v>707.024372493881</v>
      </c>
      <c r="AZ31" s="7">
        <v>435.4705851281766</v>
      </c>
      <c r="BA31" s="326">
        <v>61.592018899171045</v>
      </c>
      <c r="BB31" s="126">
        <v>4801.398485189266</v>
      </c>
      <c r="BC31" s="20">
        <v>4955.303442358729</v>
      </c>
      <c r="BD31" s="326">
        <v>103.20541937196444</v>
      </c>
      <c r="BE31" s="748">
        <v>0</v>
      </c>
      <c r="BF31" s="7">
        <v>0</v>
      </c>
      <c r="BG31" s="69"/>
      <c r="BH31" s="77"/>
      <c r="BI31" s="20">
        <v>4294.217674893022</v>
      </c>
      <c r="BJ31" s="7">
        <v>5328.700789031505</v>
      </c>
      <c r="BK31" s="326">
        <v>124.09014149857352</v>
      </c>
      <c r="BL31" s="721">
        <v>2217.2723378712712</v>
      </c>
      <c r="BM31" s="7">
        <v>2508.2236583823355</v>
      </c>
      <c r="BN31" s="326">
        <v>113.12203807992287</v>
      </c>
      <c r="BO31" s="727"/>
      <c r="BP31" s="761"/>
      <c r="BQ31" s="760"/>
      <c r="BR31" s="7">
        <v>-507.1808102962433</v>
      </c>
      <c r="BS31" s="7">
        <v>373.3973466727768</v>
      </c>
      <c r="BT31" s="326">
        <v>-73.62213614798954</v>
      </c>
    </row>
    <row r="32" spans="1:73" s="221" customFormat="1" ht="12.75" customHeight="1">
      <c r="A32" s="57">
        <v>205</v>
      </c>
      <c r="B32" s="80" t="s">
        <v>97</v>
      </c>
      <c r="C32" s="641"/>
      <c r="D32" s="642"/>
      <c r="E32" s="642"/>
      <c r="F32" s="642"/>
      <c r="G32" s="643"/>
      <c r="H32" s="351">
        <v>1963.1263823064771</v>
      </c>
      <c r="I32" s="575">
        <v>1976</v>
      </c>
      <c r="J32" s="575">
        <v>1947</v>
      </c>
      <c r="K32" s="729">
        <v>101.48947098099642</v>
      </c>
      <c r="L32" s="326">
        <v>100.65577121318077</v>
      </c>
      <c r="M32" s="351">
        <v>18417.92800760305</v>
      </c>
      <c r="N32" s="575">
        <v>20200.698621541364</v>
      </c>
      <c r="O32" s="575">
        <v>19740.923633440514</v>
      </c>
      <c r="P32" s="729">
        <v>102.32904496586981</v>
      </c>
      <c r="Q32" s="326">
        <v>109.67953948567055</v>
      </c>
      <c r="R32" s="351">
        <v>23938.280735101103</v>
      </c>
      <c r="S32" s="575">
        <v>25967.180774318862</v>
      </c>
      <c r="T32" s="575">
        <v>25400.201768488747</v>
      </c>
      <c r="U32" s="729">
        <v>102.23218307869311</v>
      </c>
      <c r="V32" s="326">
        <v>108.47554618340969</v>
      </c>
      <c r="W32" s="351">
        <v>24161.49402209295</v>
      </c>
      <c r="X32" s="575">
        <v>26200.46041877326</v>
      </c>
      <c r="Y32" s="575">
        <v>25599.69774919614</v>
      </c>
      <c r="Z32" s="729">
        <v>102.3467568854245</v>
      </c>
      <c r="AA32" s="326">
        <v>108.43890859901258</v>
      </c>
      <c r="AB32" s="351">
        <v>22773.86233874297</v>
      </c>
      <c r="AC32" s="575">
        <v>24326.634346760882</v>
      </c>
      <c r="AD32" s="575">
        <v>24579.765273311896</v>
      </c>
      <c r="AE32" s="729">
        <v>98.97016540338626</v>
      </c>
      <c r="AF32" s="326">
        <v>106.81821987382585</v>
      </c>
      <c r="AG32" s="351">
        <v>121.35670364919098</v>
      </c>
      <c r="AH32" s="575">
        <v>174.6673754131579</v>
      </c>
      <c r="AI32" s="575">
        <v>172.0257234726688</v>
      </c>
      <c r="AJ32" s="729">
        <v>101.53561449250863</v>
      </c>
      <c r="AK32" s="326">
        <v>143.9289055824007</v>
      </c>
      <c r="AL32" s="351">
        <v>22895.21904239216</v>
      </c>
      <c r="AM32" s="575">
        <v>24501.30172217404</v>
      </c>
      <c r="AN32" s="575">
        <v>24751.790996784566</v>
      </c>
      <c r="AO32" s="729">
        <v>98.9879953549904</v>
      </c>
      <c r="AP32" s="326">
        <v>107.0149260280415</v>
      </c>
      <c r="AQ32" s="351">
        <v>23559.962950415196</v>
      </c>
      <c r="AR32" s="575">
        <v>25244.79970584356</v>
      </c>
      <c r="AS32" s="575">
        <v>25557.147106109325</v>
      </c>
      <c r="AT32" s="729">
        <v>98.77784715575277</v>
      </c>
      <c r="AU32" s="326">
        <v>107.15127081894953</v>
      </c>
      <c r="AV32" s="7">
        <v>1043</v>
      </c>
      <c r="AW32" s="7">
        <v>1466</v>
      </c>
      <c r="AX32" s="326">
        <v>140.55608820709492</v>
      </c>
      <c r="AY32" s="721">
        <v>601.5310716777531</v>
      </c>
      <c r="AZ32" s="7">
        <v>955.6607129296942</v>
      </c>
      <c r="BA32" s="326">
        <v>158.87137970516216</v>
      </c>
      <c r="BB32" s="126">
        <v>2758.8212051737446</v>
      </c>
      <c r="BC32" s="20">
        <v>2828.3421327141127</v>
      </c>
      <c r="BD32" s="326">
        <v>102.51995045601332</v>
      </c>
      <c r="BE32" s="748">
        <v>0</v>
      </c>
      <c r="BF32" s="7">
        <v>0</v>
      </c>
      <c r="BG32" s="644"/>
      <c r="BH32" s="645"/>
      <c r="BI32" s="20">
        <v>4053.029028880811</v>
      </c>
      <c r="BJ32" s="7">
        <v>4131.145011930122</v>
      </c>
      <c r="BK32" s="326">
        <v>101.92734822506024</v>
      </c>
      <c r="BL32" s="721">
        <v>1925.4686925375345</v>
      </c>
      <c r="BM32" s="7">
        <v>1860.458740163145</v>
      </c>
      <c r="BN32" s="326">
        <v>96.62368167156671</v>
      </c>
      <c r="BO32" s="728"/>
      <c r="BP32" s="762"/>
      <c r="BQ32" s="763"/>
      <c r="BR32" s="7">
        <v>1294.2078237070668</v>
      </c>
      <c r="BS32" s="7">
        <v>1302.8028792160092</v>
      </c>
      <c r="BT32" s="326">
        <v>100.66411710325805</v>
      </c>
      <c r="BU32" s="225"/>
    </row>
    <row r="33" spans="1:73" s="221" customFormat="1" ht="12.75" customHeight="1">
      <c r="A33" s="57">
        <v>207</v>
      </c>
      <c r="B33" s="80" t="s">
        <v>66</v>
      </c>
      <c r="C33" s="281"/>
      <c r="D33" s="238"/>
      <c r="E33" s="238"/>
      <c r="F33" s="238"/>
      <c r="G33" s="234"/>
      <c r="H33" s="351">
        <v>1929.462962962963</v>
      </c>
      <c r="I33" s="575">
        <v>1926</v>
      </c>
      <c r="J33" s="576">
        <v>1864</v>
      </c>
      <c r="K33" s="729">
        <v>103.32618025751073</v>
      </c>
      <c r="L33" s="326">
        <v>99.82052192607807</v>
      </c>
      <c r="M33" s="351">
        <v>25725.778343893155</v>
      </c>
      <c r="N33" s="575">
        <v>27660.10844158594</v>
      </c>
      <c r="O33" s="576">
        <v>26871.858333424596</v>
      </c>
      <c r="P33" s="729">
        <v>102.9333665665425</v>
      </c>
      <c r="Q33" s="326">
        <v>107.51903430028567</v>
      </c>
      <c r="R33" s="351">
        <v>24607.28716628938</v>
      </c>
      <c r="S33" s="575">
        <v>25899.35751980514</v>
      </c>
      <c r="T33" s="576">
        <v>24938.946261759003</v>
      </c>
      <c r="U33" s="729">
        <v>103.85104987181764</v>
      </c>
      <c r="V33" s="326">
        <v>105.2507630962499</v>
      </c>
      <c r="W33" s="351">
        <v>24873.686649655785</v>
      </c>
      <c r="X33" s="575">
        <v>26154.09005651585</v>
      </c>
      <c r="Y33" s="576">
        <v>25202.620382639932</v>
      </c>
      <c r="Z33" s="729">
        <v>103.77528074236007</v>
      </c>
      <c r="AA33" s="326">
        <v>105.14762216351143</v>
      </c>
      <c r="AB33" s="351">
        <v>22543.514177945173</v>
      </c>
      <c r="AC33" s="575">
        <v>23763.439420661278</v>
      </c>
      <c r="AD33" s="576">
        <v>24142.23604525095</v>
      </c>
      <c r="AE33" s="729">
        <v>98.43097953362864</v>
      </c>
      <c r="AF33" s="326">
        <v>105.41142447041192</v>
      </c>
      <c r="AG33" s="351">
        <v>120.4011314385531</v>
      </c>
      <c r="AH33" s="575">
        <v>109.23256198369688</v>
      </c>
      <c r="AI33" s="576">
        <v>117.04248026020392</v>
      </c>
      <c r="AJ33" s="729">
        <v>93.32727889981112</v>
      </c>
      <c r="AK33" s="326">
        <v>90.72386669343211</v>
      </c>
      <c r="AL33" s="351">
        <v>22663.91530938373</v>
      </c>
      <c r="AM33" s="575">
        <v>23872.671982644973</v>
      </c>
      <c r="AN33" s="576">
        <v>24259.278525511152</v>
      </c>
      <c r="AO33" s="729">
        <v>98.40635597443831</v>
      </c>
      <c r="AP33" s="326">
        <v>105.33339741505641</v>
      </c>
      <c r="AQ33" s="351">
        <v>23402.702728642587</v>
      </c>
      <c r="AR33" s="575">
        <v>24650.873557220082</v>
      </c>
      <c r="AS33" s="576">
        <v>25225.380011608424</v>
      </c>
      <c r="AT33" s="729">
        <v>97.72250624520241</v>
      </c>
      <c r="AU33" s="326">
        <v>105.33344735029198</v>
      </c>
      <c r="AV33" s="7">
        <v>1943</v>
      </c>
      <c r="AW33" s="7">
        <v>2027</v>
      </c>
      <c r="AX33" s="326">
        <v>104.32321152856407</v>
      </c>
      <c r="AY33" s="721">
        <v>1470.9839210131977</v>
      </c>
      <c r="AZ33" s="7">
        <v>1503.2164992957717</v>
      </c>
      <c r="BA33" s="326">
        <v>102.19122573823734</v>
      </c>
      <c r="BB33" s="126">
        <v>3134.4481357726263</v>
      </c>
      <c r="BC33" s="20">
        <v>3356.8435820968925</v>
      </c>
      <c r="BD33" s="326">
        <v>107.09520262230936</v>
      </c>
      <c r="BE33" s="748">
        <v>0</v>
      </c>
      <c r="BF33" s="7">
        <v>0</v>
      </c>
      <c r="BG33" s="69"/>
      <c r="BH33" s="77"/>
      <c r="BI33" s="20">
        <v>4696.536717594198</v>
      </c>
      <c r="BJ33" s="7">
        <v>4830.944239604266</v>
      </c>
      <c r="BK33" s="326">
        <v>102.86184331331955</v>
      </c>
      <c r="BL33" s="721">
        <v>2183.831342712628</v>
      </c>
      <c r="BM33" s="7">
        <v>1949.9690576729458</v>
      </c>
      <c r="BN33" s="326">
        <v>89.29119293849898</v>
      </c>
      <c r="BO33" s="727"/>
      <c r="BP33" s="761"/>
      <c r="BQ33" s="760"/>
      <c r="BR33" s="7">
        <v>1562.0885818215722</v>
      </c>
      <c r="BS33" s="7">
        <v>1474.1006575073736</v>
      </c>
      <c r="BT33" s="326">
        <v>94.36728970827028</v>
      </c>
      <c r="BU33" s="225"/>
    </row>
    <row r="34" spans="1:73" s="221" customFormat="1" ht="12.75" customHeight="1">
      <c r="A34" s="57">
        <v>209</v>
      </c>
      <c r="B34" s="80" t="s">
        <v>91</v>
      </c>
      <c r="C34" s="311"/>
      <c r="D34" s="238"/>
      <c r="E34" s="238"/>
      <c r="F34" s="238"/>
      <c r="G34" s="234"/>
      <c r="H34" s="351">
        <v>1879.4868421052631</v>
      </c>
      <c r="I34" s="575">
        <v>1867</v>
      </c>
      <c r="J34" s="575">
        <v>1835</v>
      </c>
      <c r="K34" s="729">
        <v>101.74386920980926</v>
      </c>
      <c r="L34" s="326">
        <v>99.3356249256166</v>
      </c>
      <c r="M34" s="351">
        <v>25946.569962405752</v>
      </c>
      <c r="N34" s="575">
        <v>28989.35985256789</v>
      </c>
      <c r="O34" s="575">
        <v>27745.63242487771</v>
      </c>
      <c r="P34" s="729">
        <v>104.4826061581318</v>
      </c>
      <c r="Q34" s="326">
        <v>111.72713732324104</v>
      </c>
      <c r="R34" s="351">
        <v>26866.4109044322</v>
      </c>
      <c r="S34" s="575">
        <v>28637.226607322926</v>
      </c>
      <c r="T34" s="575">
        <v>27799.44095038435</v>
      </c>
      <c r="U34" s="729">
        <v>103.01367807515926</v>
      </c>
      <c r="V34" s="326">
        <v>106.5911881910456</v>
      </c>
      <c r="W34" s="351">
        <v>27076.83368220609</v>
      </c>
      <c r="X34" s="575">
        <v>28900.879724607952</v>
      </c>
      <c r="Y34" s="575">
        <v>28006.359189378058</v>
      </c>
      <c r="Z34" s="729">
        <v>103.19399079752272</v>
      </c>
      <c r="AA34" s="326">
        <v>106.73655592012798</v>
      </c>
      <c r="AB34" s="351">
        <v>24761.483047584377</v>
      </c>
      <c r="AC34" s="575">
        <v>26313.501860287215</v>
      </c>
      <c r="AD34" s="575">
        <v>26519.916142557653</v>
      </c>
      <c r="AE34" s="729">
        <v>99.22166314116207</v>
      </c>
      <c r="AF34" s="326">
        <v>106.26787502881112</v>
      </c>
      <c r="AG34" s="351">
        <v>158.3788968153401</v>
      </c>
      <c r="AH34" s="575">
        <v>159.2823116241872</v>
      </c>
      <c r="AI34" s="575">
        <v>188.67924528301887</v>
      </c>
      <c r="AJ34" s="729">
        <v>84.41962516081921</v>
      </c>
      <c r="AK34" s="326">
        <v>100.57041362644445</v>
      </c>
      <c r="AL34" s="351">
        <v>24919.861944399716</v>
      </c>
      <c r="AM34" s="575">
        <v>26472.784171911404</v>
      </c>
      <c r="AN34" s="575">
        <v>26708.59538784067</v>
      </c>
      <c r="AO34" s="729">
        <v>99.11709615385982</v>
      </c>
      <c r="AP34" s="326">
        <v>106.23166464957355</v>
      </c>
      <c r="AQ34" s="351">
        <v>25674.855258644224</v>
      </c>
      <c r="AR34" s="575">
        <v>27310.907889704093</v>
      </c>
      <c r="AS34" s="575">
        <v>27639.797344514325</v>
      </c>
      <c r="AT34" s="729">
        <v>98.81008731463979</v>
      </c>
      <c r="AU34" s="326">
        <v>106.37219806919474</v>
      </c>
      <c r="AV34" s="7">
        <v>1947</v>
      </c>
      <c r="AW34" s="7">
        <v>2164</v>
      </c>
      <c r="AX34" s="326">
        <v>111.14535182331792</v>
      </c>
      <c r="AY34" s="721">
        <v>1401.9784235618645</v>
      </c>
      <c r="AZ34" s="7">
        <v>1589.971834903856</v>
      </c>
      <c r="BA34" s="326">
        <v>113.40915153775161</v>
      </c>
      <c r="BB34" s="126">
        <v>2574.5479239154024</v>
      </c>
      <c r="BC34" s="20">
        <v>2560.8470391877327</v>
      </c>
      <c r="BD34" s="326">
        <v>99.46783337764273</v>
      </c>
      <c r="BE34" s="748">
        <v>0</v>
      </c>
      <c r="BF34" s="7">
        <v>0</v>
      </c>
      <c r="BG34" s="69"/>
      <c r="BH34" s="77"/>
      <c r="BI34" s="20">
        <v>3911.8110346469152</v>
      </c>
      <c r="BJ34" s="7">
        <v>4215.9671754928895</v>
      </c>
      <c r="BK34" s="326">
        <v>107.77532805526808</v>
      </c>
      <c r="BL34" s="721">
        <v>1083.9954914905386</v>
      </c>
      <c r="BM34" s="7">
        <v>1103.557147327793</v>
      </c>
      <c r="BN34" s="326">
        <v>101.80458830233292</v>
      </c>
      <c r="BO34" s="727"/>
      <c r="BP34" s="761"/>
      <c r="BQ34" s="760"/>
      <c r="BR34" s="7">
        <v>1337.2631107315128</v>
      </c>
      <c r="BS34" s="7">
        <v>1655.1201363051566</v>
      </c>
      <c r="BT34" s="326">
        <v>123.76922110711399</v>
      </c>
      <c r="BU34" s="225"/>
    </row>
    <row r="35" spans="1:73" s="221" customFormat="1" ht="12.75" customHeight="1">
      <c r="A35" s="57">
        <v>211</v>
      </c>
      <c r="B35" s="80" t="s">
        <v>17</v>
      </c>
      <c r="C35" s="311"/>
      <c r="D35" s="238"/>
      <c r="E35" s="238"/>
      <c r="F35" s="238"/>
      <c r="G35" s="234"/>
      <c r="H35" s="351">
        <v>2128.9901960784314</v>
      </c>
      <c r="I35" s="575">
        <v>2109</v>
      </c>
      <c r="J35" s="575">
        <v>2029</v>
      </c>
      <c r="K35" s="729">
        <v>103.942828979793</v>
      </c>
      <c r="L35" s="326">
        <v>99.06104799753173</v>
      </c>
      <c r="M35" s="351">
        <v>23151.974531483364</v>
      </c>
      <c r="N35" s="575">
        <v>25276.70423739377</v>
      </c>
      <c r="O35" s="575">
        <v>24301.991031939153</v>
      </c>
      <c r="P35" s="729">
        <v>104.01083682474241</v>
      </c>
      <c r="Q35" s="326">
        <v>109.17731532151211</v>
      </c>
      <c r="R35" s="351">
        <v>25417.644837605974</v>
      </c>
      <c r="S35" s="575">
        <v>27513.641469884915</v>
      </c>
      <c r="T35" s="575">
        <v>26054.28278469002</v>
      </c>
      <c r="U35" s="729">
        <v>105.60122378825349</v>
      </c>
      <c r="V35" s="326">
        <v>108.24622676754798</v>
      </c>
      <c r="W35" s="351">
        <v>25608.347109848328</v>
      </c>
      <c r="X35" s="575">
        <v>27726.40894050244</v>
      </c>
      <c r="Y35" s="575">
        <v>26221.729948119922</v>
      </c>
      <c r="Z35" s="729">
        <v>105.73829032393951</v>
      </c>
      <c r="AA35" s="326">
        <v>108.27098219798637</v>
      </c>
      <c r="AB35" s="351">
        <v>23742.553390711175</v>
      </c>
      <c r="AC35" s="575">
        <v>25659.49664555273</v>
      </c>
      <c r="AD35" s="575">
        <v>25112.86595350688</v>
      </c>
      <c r="AE35" s="729">
        <v>102.17669577442041</v>
      </c>
      <c r="AF35" s="326">
        <v>108.07387151371648</v>
      </c>
      <c r="AG35" s="351">
        <v>89.76608321782551</v>
      </c>
      <c r="AH35" s="575">
        <v>134.12588984810353</v>
      </c>
      <c r="AI35" s="575">
        <v>112.71291492585281</v>
      </c>
      <c r="AJ35" s="729">
        <v>118.99780068356588</v>
      </c>
      <c r="AK35" s="326">
        <v>149.4171128338472</v>
      </c>
      <c r="AL35" s="351">
        <v>23832.319473929</v>
      </c>
      <c r="AM35" s="575">
        <v>25793.62253540083</v>
      </c>
      <c r="AN35" s="575">
        <v>25225.57886843273</v>
      </c>
      <c r="AO35" s="729">
        <v>102.25185582432341</v>
      </c>
      <c r="AP35" s="326">
        <v>108.22959369782437</v>
      </c>
      <c r="AQ35" s="351">
        <v>24484.878835742496</v>
      </c>
      <c r="AR35" s="575">
        <v>26526.79390089373</v>
      </c>
      <c r="AS35" s="575">
        <v>26070.307454509282</v>
      </c>
      <c r="AT35" s="729">
        <v>101.75098221292933</v>
      </c>
      <c r="AU35" s="326">
        <v>108.33949426031258</v>
      </c>
      <c r="AV35" s="7">
        <v>1585</v>
      </c>
      <c r="AW35" s="7">
        <v>1720</v>
      </c>
      <c r="AX35" s="326">
        <v>108.5173501577287</v>
      </c>
      <c r="AY35" s="721">
        <v>1123.4682741058314</v>
      </c>
      <c r="AZ35" s="7">
        <v>1199.6150396087078</v>
      </c>
      <c r="BA35" s="326">
        <v>106.77782962438185</v>
      </c>
      <c r="BB35" s="126">
        <v>2570.5610840697436</v>
      </c>
      <c r="BC35" s="20">
        <v>2803.35666496134</v>
      </c>
      <c r="BD35" s="326">
        <v>109.05621664990865</v>
      </c>
      <c r="BE35" s="748">
        <v>0</v>
      </c>
      <c r="BF35" s="7">
        <v>0</v>
      </c>
      <c r="BG35" s="69"/>
      <c r="BH35" s="77"/>
      <c r="BI35" s="20">
        <v>3390.3673379168067</v>
      </c>
      <c r="BJ35" s="7">
        <v>3204.393779150196</v>
      </c>
      <c r="BK35" s="326">
        <v>94.51464870231787</v>
      </c>
      <c r="BL35" s="721">
        <v>1193.6755435007851</v>
      </c>
      <c r="BM35" s="7">
        <v>954.8654206307875</v>
      </c>
      <c r="BN35" s="326">
        <v>79.9937156985205</v>
      </c>
      <c r="BO35" s="727"/>
      <c r="BP35" s="761"/>
      <c r="BQ35" s="760"/>
      <c r="BR35" s="7">
        <v>819.8062538470631</v>
      </c>
      <c r="BS35" s="7">
        <v>401.03711418885695</v>
      </c>
      <c r="BT35" s="326">
        <v>48.91852340805288</v>
      </c>
      <c r="BU35" s="225"/>
    </row>
    <row r="36" spans="1:73" s="221" customFormat="1" ht="12.75" customHeight="1" thickBot="1">
      <c r="A36" s="57">
        <v>213</v>
      </c>
      <c r="B36" s="81" t="s">
        <v>41</v>
      </c>
      <c r="C36" s="281"/>
      <c r="D36" s="238"/>
      <c r="E36" s="238"/>
      <c r="F36" s="238"/>
      <c r="G36" s="234"/>
      <c r="H36" s="351">
        <v>1934.4529147982062</v>
      </c>
      <c r="I36" s="575">
        <v>1891</v>
      </c>
      <c r="J36" s="575">
        <v>1876</v>
      </c>
      <c r="K36" s="729">
        <v>100.79957356076758</v>
      </c>
      <c r="L36" s="326">
        <v>97.75373623902658</v>
      </c>
      <c r="M36" s="351">
        <v>16718.445094034767</v>
      </c>
      <c r="N36" s="575">
        <v>18389.07201077145</v>
      </c>
      <c r="O36" s="575">
        <v>17849.16409129836</v>
      </c>
      <c r="P36" s="729">
        <v>103.02483587865217</v>
      </c>
      <c r="Q36" s="326">
        <v>109.99271706991922</v>
      </c>
      <c r="R36" s="351">
        <v>23678.258067656818</v>
      </c>
      <c r="S36" s="575">
        <v>25864.501971892667</v>
      </c>
      <c r="T36" s="575">
        <v>24993.48400789366</v>
      </c>
      <c r="U36" s="729">
        <v>103.4849801801298</v>
      </c>
      <c r="V36" s="326">
        <v>109.23312812111858</v>
      </c>
      <c r="W36" s="351">
        <v>23815.365927725477</v>
      </c>
      <c r="X36" s="575">
        <v>26039.428535488245</v>
      </c>
      <c r="Y36" s="575">
        <v>25145.555627955466</v>
      </c>
      <c r="Z36" s="729">
        <v>103.55479481447219</v>
      </c>
      <c r="AA36" s="326">
        <v>109.33877150790931</v>
      </c>
      <c r="AB36" s="351">
        <v>23121.064112401276</v>
      </c>
      <c r="AC36" s="575">
        <v>24369.970392491665</v>
      </c>
      <c r="AD36" s="575">
        <v>24202.256394980825</v>
      </c>
      <c r="AE36" s="729">
        <v>100.69296843556133</v>
      </c>
      <c r="AF36" s="326">
        <v>105.40159516023539</v>
      </c>
      <c r="AG36" s="351">
        <v>105.3008579383054</v>
      </c>
      <c r="AH36" s="575">
        <v>135.9219908545179</v>
      </c>
      <c r="AI36" s="575">
        <v>133.71979372230703</v>
      </c>
      <c r="AJ36" s="729">
        <v>101.64687446107203</v>
      </c>
      <c r="AK36" s="326">
        <v>129.07966137764336</v>
      </c>
      <c r="AL36" s="351">
        <v>23226.364970339582</v>
      </c>
      <c r="AM36" s="575">
        <v>24505.89238334618</v>
      </c>
      <c r="AN36" s="575">
        <v>24335.97618870313</v>
      </c>
      <c r="AO36" s="729">
        <v>100.69820989848735</v>
      </c>
      <c r="AP36" s="326">
        <v>105.5089438861422</v>
      </c>
      <c r="AQ36" s="351">
        <v>23897.8193391951</v>
      </c>
      <c r="AR36" s="575">
        <v>25257.65753593783</v>
      </c>
      <c r="AS36" s="575">
        <v>25083.660684365343</v>
      </c>
      <c r="AT36" s="729">
        <v>100.69366610305383</v>
      </c>
      <c r="AU36" s="326">
        <v>105.69021874942557</v>
      </c>
      <c r="AV36" s="113">
        <v>452</v>
      </c>
      <c r="AW36" s="113">
        <v>1359</v>
      </c>
      <c r="AX36" s="326">
        <v>300.66371681415933</v>
      </c>
      <c r="AY36" s="722">
        <v>-82.45341146962164</v>
      </c>
      <c r="AZ36" s="113">
        <v>781.7709995504132</v>
      </c>
      <c r="BA36" s="326">
        <v>-948.1366333016331</v>
      </c>
      <c r="BB36" s="126">
        <v>2973.8167707118732</v>
      </c>
      <c r="BC36" s="20">
        <v>3295.108355094425</v>
      </c>
      <c r="BD36" s="326">
        <v>110.80401413923163</v>
      </c>
      <c r="BE36" s="748">
        <v>0</v>
      </c>
      <c r="BF36" s="7">
        <v>0</v>
      </c>
      <c r="BG36" s="69"/>
      <c r="BH36" s="77"/>
      <c r="BI36" s="20">
        <v>2931.4831599761696</v>
      </c>
      <c r="BJ36" s="7">
        <v>3239.4807155186672</v>
      </c>
      <c r="BK36" s="326">
        <v>110.50654357315159</v>
      </c>
      <c r="BL36" s="721">
        <v>1011.3866332238406</v>
      </c>
      <c r="BM36" s="7">
        <v>1353.1679568023892</v>
      </c>
      <c r="BN36" s="326">
        <v>133.7933399899804</v>
      </c>
      <c r="BO36" s="727"/>
      <c r="BP36" s="761"/>
      <c r="BQ36" s="760"/>
      <c r="BR36" s="7">
        <v>-42.33361073570354</v>
      </c>
      <c r="BS36" s="7">
        <v>-55.62763957575772</v>
      </c>
      <c r="BT36" s="326">
        <v>131.4030119543812</v>
      </c>
      <c r="BU36" s="225"/>
    </row>
    <row r="37" spans="1:73" s="312" customFormat="1" ht="14.45" customHeight="1" thickBot="1" thickTop="1">
      <c r="A37" s="58" t="s">
        <v>18</v>
      </c>
      <c r="B37" s="56"/>
      <c r="C37" s="634"/>
      <c r="D37" s="634"/>
      <c r="E37" s="634"/>
      <c r="F37" s="634"/>
      <c r="G37" s="331"/>
      <c r="H37" s="577">
        <v>1949.0797256750964</v>
      </c>
      <c r="I37" s="563">
        <v>1944.7234767788666</v>
      </c>
      <c r="J37" s="563">
        <v>1892.0548400498546</v>
      </c>
      <c r="K37" s="631">
        <v>102.78367389856544</v>
      </c>
      <c r="L37" s="631">
        <v>99.77649714176155</v>
      </c>
      <c r="M37" s="577">
        <v>21559.416854712665</v>
      </c>
      <c r="N37" s="563">
        <v>23569.641865745773</v>
      </c>
      <c r="O37" s="563">
        <v>22792.65140389831</v>
      </c>
      <c r="P37" s="631">
        <v>103.40895163129011</v>
      </c>
      <c r="Q37" s="631">
        <v>109.32411588207542</v>
      </c>
      <c r="R37" s="577">
        <v>24797.43481872263</v>
      </c>
      <c r="S37" s="563">
        <v>26660.689144760625</v>
      </c>
      <c r="T37" s="563">
        <v>25753.07080797931</v>
      </c>
      <c r="U37" s="631">
        <v>103.52431111438601</v>
      </c>
      <c r="V37" s="631">
        <v>107.51389948056722</v>
      </c>
      <c r="W37" s="577">
        <v>25039.44468720662</v>
      </c>
      <c r="X37" s="563">
        <v>26916.741267927853</v>
      </c>
      <c r="Y37" s="563">
        <v>25971.721777990133</v>
      </c>
      <c r="Z37" s="631">
        <v>103.63864782633927</v>
      </c>
      <c r="AA37" s="631">
        <v>107.49735708667853</v>
      </c>
      <c r="AB37" s="577">
        <v>23363.828929563955</v>
      </c>
      <c r="AC37" s="563">
        <v>24949.954713419418</v>
      </c>
      <c r="AD37" s="563">
        <v>24859.699098146404</v>
      </c>
      <c r="AE37" s="631">
        <v>100.36305996672239</v>
      </c>
      <c r="AF37" s="631">
        <v>106.78880926853742</v>
      </c>
      <c r="AG37" s="577">
        <v>112.04711995483817</v>
      </c>
      <c r="AH37" s="563">
        <v>145.26497798331647</v>
      </c>
      <c r="AI37" s="563">
        <v>150.4687126716227</v>
      </c>
      <c r="AJ37" s="631">
        <v>96.54165002417301</v>
      </c>
      <c r="AK37" s="631">
        <v>129.6463291888869</v>
      </c>
      <c r="AL37" s="577">
        <v>23475.876049518793</v>
      </c>
      <c r="AM37" s="563">
        <v>25095.219691402737</v>
      </c>
      <c r="AN37" s="563">
        <v>25010.167810818028</v>
      </c>
      <c r="AO37" s="631">
        <v>100.34006921196234</v>
      </c>
      <c r="AP37" s="631">
        <v>106.89790505993551</v>
      </c>
      <c r="AQ37" s="577">
        <v>24172.455023450682</v>
      </c>
      <c r="AR37" s="563">
        <v>25879.576475166</v>
      </c>
      <c r="AS37" s="563">
        <v>25891.84871203924</v>
      </c>
      <c r="AT37" s="631">
        <v>99.95260192885519</v>
      </c>
      <c r="AU37" s="631">
        <v>107.0622592949668</v>
      </c>
      <c r="AV37" s="651">
        <v>1322</v>
      </c>
      <c r="AW37" s="651">
        <v>1565</v>
      </c>
      <c r="AX37" s="631">
        <v>118.38124054462935</v>
      </c>
      <c r="AY37" s="649">
        <v>866.9896637559359</v>
      </c>
      <c r="AZ37" s="651">
        <v>1037.1647927618592</v>
      </c>
      <c r="BA37" s="631">
        <v>119.62827656660839</v>
      </c>
      <c r="BB37" s="658">
        <v>3093.2889954550083</v>
      </c>
      <c r="BC37" s="664">
        <v>3267.8424088341912</v>
      </c>
      <c r="BD37" s="631">
        <v>105.64297140149709</v>
      </c>
      <c r="BE37" s="749">
        <v>0</v>
      </c>
      <c r="BF37" s="651">
        <v>0</v>
      </c>
      <c r="BG37" s="634"/>
      <c r="BH37" s="331"/>
      <c r="BI37" s="664">
        <v>3892.555929436183</v>
      </c>
      <c r="BJ37" s="563">
        <v>4080.4598154445857</v>
      </c>
      <c r="BK37" s="631">
        <v>104.82726232878096</v>
      </c>
      <c r="BL37" s="649">
        <v>1688.8669804273088</v>
      </c>
      <c r="BM37" s="563">
        <v>1643.2153603668146</v>
      </c>
      <c r="BN37" s="631">
        <v>97.29690848423458</v>
      </c>
      <c r="BO37" s="764"/>
      <c r="BP37" s="634"/>
      <c r="BQ37" s="331"/>
      <c r="BR37" s="662">
        <v>799.2669339811748</v>
      </c>
      <c r="BS37" s="662">
        <v>812.6174066103947</v>
      </c>
      <c r="BT37" s="631">
        <v>101.67033966521306</v>
      </c>
      <c r="BU37" s="221"/>
    </row>
    <row r="38" spans="1:73" s="312" customFormat="1" ht="14.25" customHeight="1" thickBot="1" thickTop="1">
      <c r="A38" s="59" t="s">
        <v>78</v>
      </c>
      <c r="B38" s="103"/>
      <c r="C38" s="313"/>
      <c r="D38" s="315"/>
      <c r="E38" s="314"/>
      <c r="F38" s="315"/>
      <c r="G38" s="331"/>
      <c r="H38" s="51">
        <v>1770.6054456282766</v>
      </c>
      <c r="I38" s="46">
        <v>1770.7642796967143</v>
      </c>
      <c r="J38" s="46">
        <v>1730.258543833581</v>
      </c>
      <c r="K38" s="730">
        <v>102.3410221557634</v>
      </c>
      <c r="L38" s="52">
        <v>100.00897060769975</v>
      </c>
      <c r="M38" s="51">
        <v>20664.152273393705</v>
      </c>
      <c r="N38" s="46">
        <v>22630.086666464944</v>
      </c>
      <c r="O38" s="46">
        <v>21831.86102981477</v>
      </c>
      <c r="P38" s="730">
        <v>103.65624183646129</v>
      </c>
      <c r="Q38" s="52">
        <v>109.51374325479829</v>
      </c>
      <c r="R38" s="51">
        <v>26896.82776498411</v>
      </c>
      <c r="S38" s="46">
        <v>29134.633415944412</v>
      </c>
      <c r="T38" s="46">
        <v>28060.980750704948</v>
      </c>
      <c r="U38" s="730">
        <v>103.82614091352632</v>
      </c>
      <c r="V38" s="52">
        <v>108.31996126276873</v>
      </c>
      <c r="W38" s="51">
        <v>27205.791630808846</v>
      </c>
      <c r="X38" s="46">
        <v>29475.59500055474</v>
      </c>
      <c r="Y38" s="46">
        <v>28356.846774328984</v>
      </c>
      <c r="Z38" s="730">
        <v>103.94524904383424</v>
      </c>
      <c r="AA38" s="52">
        <v>108.34308885603419</v>
      </c>
      <c r="AB38" s="51">
        <v>25480.239436310305</v>
      </c>
      <c r="AC38" s="46">
        <v>27188.502177937153</v>
      </c>
      <c r="AD38" s="46">
        <v>27176.73300524724</v>
      </c>
      <c r="AE38" s="730">
        <v>100.04330606142997</v>
      </c>
      <c r="AF38" s="52">
        <v>106.70426487120255</v>
      </c>
      <c r="AG38" s="51">
        <v>89.94755286501191</v>
      </c>
      <c r="AH38" s="46">
        <v>103.29306304799302</v>
      </c>
      <c r="AI38" s="46">
        <v>115.25197668436103</v>
      </c>
      <c r="AJ38" s="730">
        <v>89.62368023489982</v>
      </c>
      <c r="AK38" s="52">
        <v>114.83699084399692</v>
      </c>
      <c r="AL38" s="51">
        <v>25570.186989175316</v>
      </c>
      <c r="AM38" s="46">
        <v>27291.795240985146</v>
      </c>
      <c r="AN38" s="46">
        <v>27291.9849819316</v>
      </c>
      <c r="AO38" s="730">
        <v>99.99930477410646</v>
      </c>
      <c r="AP38" s="52">
        <v>106.73287314065651</v>
      </c>
      <c r="AQ38" s="51">
        <v>26296.27186929001</v>
      </c>
      <c r="AR38" s="46">
        <v>28098.022967060428</v>
      </c>
      <c r="AS38" s="46">
        <v>28190.179248898112</v>
      </c>
      <c r="AT38" s="730">
        <v>99.67309082704294</v>
      </c>
      <c r="AU38" s="52">
        <v>106.8517358914082</v>
      </c>
      <c r="AV38" s="46">
        <v>1327</v>
      </c>
      <c r="AW38" s="46">
        <v>1843</v>
      </c>
      <c r="AX38" s="52">
        <v>138.88470233609647</v>
      </c>
      <c r="AY38" s="650">
        <v>909.5197615188372</v>
      </c>
      <c r="AZ38" s="46">
        <v>1377.5720334943119</v>
      </c>
      <c r="BA38" s="52">
        <v>151.46147360161353</v>
      </c>
      <c r="BB38" s="659">
        <v>3415.595357602351</v>
      </c>
      <c r="BC38" s="46">
        <v>3377.907539912038</v>
      </c>
      <c r="BD38" s="52">
        <v>98.89659594464464</v>
      </c>
      <c r="BE38" s="750">
        <v>0</v>
      </c>
      <c r="BF38" s="46">
        <v>0</v>
      </c>
      <c r="BG38" s="639"/>
      <c r="BH38" s="640"/>
      <c r="BI38" s="46">
        <v>3560.017918562236</v>
      </c>
      <c r="BJ38" s="46">
        <v>3733.752345262176</v>
      </c>
      <c r="BK38" s="52">
        <v>104.88015596197069</v>
      </c>
      <c r="BL38" s="650">
        <v>1342.8488603660699</v>
      </c>
      <c r="BM38" s="46">
        <v>1348.4278869585057</v>
      </c>
      <c r="BN38" s="52">
        <v>100.41546198958795</v>
      </c>
      <c r="BO38" s="639"/>
      <c r="BP38" s="639"/>
      <c r="BQ38" s="640"/>
      <c r="BR38" s="46">
        <v>144.42256095988475</v>
      </c>
      <c r="BS38" s="46">
        <v>355.84480535013796</v>
      </c>
      <c r="BT38" s="52">
        <v>246.39142457041632</v>
      </c>
      <c r="BU38" s="229"/>
    </row>
    <row r="39" spans="1:73" s="225" customFormat="1" ht="12">
      <c r="A39" s="148" t="s">
        <v>89</v>
      </c>
      <c r="M39" s="248"/>
      <c r="V39" s="247"/>
      <c r="W39" s="248"/>
      <c r="X39" s="248"/>
      <c r="AC39" s="261"/>
      <c r="AD39" s="261"/>
      <c r="AE39" s="261"/>
      <c r="AF39" s="261"/>
      <c r="BC39" s="247"/>
      <c r="BS39" s="261"/>
      <c r="BT39" s="261"/>
      <c r="BU39" s="261"/>
    </row>
    <row r="40" spans="1:73" s="225" customFormat="1" ht="12">
      <c r="A40" s="1036" t="s">
        <v>197</v>
      </c>
      <c r="B40" s="1036"/>
      <c r="C40" s="668" t="s">
        <v>173</v>
      </c>
      <c r="D40" s="668"/>
      <c r="E40" s="668"/>
      <c r="F40" s="261"/>
      <c r="G40" s="261"/>
      <c r="H40" s="93"/>
      <c r="I40" s="93"/>
      <c r="J40" s="93"/>
      <c r="K40" s="94"/>
      <c r="L40" s="94"/>
      <c r="M40" s="318"/>
      <c r="N40" s="247"/>
      <c r="R40" s="319"/>
      <c r="V40" s="247"/>
      <c r="W40" s="1036" t="s">
        <v>175</v>
      </c>
      <c r="X40" s="1036"/>
      <c r="Y40" s="94"/>
      <c r="Z40" s="94"/>
      <c r="AA40" s="94"/>
      <c r="AB40" s="261"/>
      <c r="AC40" s="261"/>
      <c r="AD40" s="261"/>
      <c r="AE40" s="261"/>
      <c r="AF40" s="261"/>
      <c r="AG40" s="93"/>
      <c r="AH40" s="93"/>
      <c r="AI40" s="93"/>
      <c r="AJ40" s="93"/>
      <c r="AK40" s="93"/>
      <c r="AL40" s="1036" t="s">
        <v>128</v>
      </c>
      <c r="AM40" s="1036"/>
      <c r="AN40" s="93"/>
      <c r="AQ40" s="1036" t="s">
        <v>128</v>
      </c>
      <c r="AR40" s="1036"/>
      <c r="AS40" s="95"/>
      <c r="AT40" s="93"/>
      <c r="AU40" s="93"/>
      <c r="AV40" s="93"/>
      <c r="AZ40" s="75"/>
      <c r="BA40" s="75"/>
      <c r="BB40" s="75"/>
      <c r="BC40" s="98"/>
      <c r="BD40" s="93"/>
      <c r="BE40" s="93"/>
      <c r="BJ40" s="320"/>
      <c r="BK40" s="317"/>
      <c r="BL40" s="317"/>
      <c r="BM40" s="93"/>
      <c r="BN40" s="93"/>
      <c r="BO40" s="93"/>
      <c r="BP40" s="317"/>
      <c r="BQ40" s="317"/>
      <c r="BR40" s="317"/>
      <c r="BS40" s="317"/>
      <c r="BT40" s="317"/>
      <c r="BU40" s="317"/>
    </row>
    <row r="41" spans="1:73" s="225" customFormat="1" ht="12">
      <c r="A41" s="1036" t="s">
        <v>205</v>
      </c>
      <c r="B41" s="1036"/>
      <c r="C41" s="1036" t="s">
        <v>174</v>
      </c>
      <c r="D41" s="1036"/>
      <c r="E41" s="1036"/>
      <c r="F41" s="1036"/>
      <c r="G41" s="1036"/>
      <c r="H41" s="1036"/>
      <c r="I41" s="93"/>
      <c r="J41" s="93"/>
      <c r="K41" s="94"/>
      <c r="L41" s="94"/>
      <c r="M41" s="321"/>
      <c r="N41" s="322"/>
      <c r="O41" s="322"/>
      <c r="P41" s="322"/>
      <c r="Q41" s="322"/>
      <c r="R41" s="322"/>
      <c r="S41" s="322"/>
      <c r="T41" s="322"/>
      <c r="U41" s="322"/>
      <c r="V41" s="247"/>
      <c r="W41" s="97"/>
      <c r="X41" s="94"/>
      <c r="Y41" s="94"/>
      <c r="Z41" s="94"/>
      <c r="AA41" s="94"/>
      <c r="AB41" s="261"/>
      <c r="AC41" s="261"/>
      <c r="AD41" s="261"/>
      <c r="AE41" s="261"/>
      <c r="AF41" s="261"/>
      <c r="AG41" s="93"/>
      <c r="AH41" s="93"/>
      <c r="AI41" s="93"/>
      <c r="AJ41" s="93"/>
      <c r="AK41" s="93"/>
      <c r="AL41" s="581" t="s">
        <v>206</v>
      </c>
      <c r="AM41" s="581"/>
      <c r="AN41" s="261"/>
      <c r="AQ41" s="581" t="s">
        <v>206</v>
      </c>
      <c r="AR41" s="581"/>
      <c r="AS41" s="93"/>
      <c r="AT41" s="93"/>
      <c r="AU41" s="93"/>
      <c r="AV41" s="93"/>
      <c r="AZ41" s="93"/>
      <c r="BA41" s="93"/>
      <c r="BB41" s="93"/>
      <c r="BC41" s="98"/>
      <c r="BD41" s="93"/>
      <c r="BE41" s="93"/>
      <c r="BJ41" s="320"/>
      <c r="BK41" s="317"/>
      <c r="BL41" s="317"/>
      <c r="BM41" s="93"/>
      <c r="BN41" s="93"/>
      <c r="BO41" s="93"/>
      <c r="BP41" s="317"/>
      <c r="BQ41" s="317"/>
      <c r="BR41" s="317"/>
      <c r="BS41" s="317"/>
      <c r="BT41" s="317"/>
      <c r="BU41" s="317"/>
    </row>
    <row r="42" spans="2:73" s="225" customFormat="1" ht="12">
      <c r="B42" s="75"/>
      <c r="C42" s="323"/>
      <c r="I42" s="317"/>
      <c r="J42" s="317"/>
      <c r="K42" s="316"/>
      <c r="L42" s="316"/>
      <c r="M42" s="324"/>
      <c r="V42" s="247"/>
      <c r="W42" s="75"/>
      <c r="X42" s="75"/>
      <c r="Y42" s="75"/>
      <c r="Z42" s="75"/>
      <c r="AA42" s="75"/>
      <c r="AL42" s="261"/>
      <c r="AM42" s="261"/>
      <c r="AN42" s="261"/>
      <c r="AQ42" s="93"/>
      <c r="AR42" s="93"/>
      <c r="AS42" s="93"/>
      <c r="AT42" s="93"/>
      <c r="AU42" s="93"/>
      <c r="AV42" s="93"/>
      <c r="AZ42" s="93"/>
      <c r="BA42" s="93"/>
      <c r="BB42" s="93"/>
      <c r="BC42" s="100"/>
      <c r="BD42" s="95"/>
      <c r="BE42" s="95"/>
      <c r="BJ42" s="325"/>
      <c r="BK42" s="323"/>
      <c r="BL42" s="323"/>
      <c r="BM42" s="93"/>
      <c r="BN42" s="93"/>
      <c r="BO42" s="93"/>
      <c r="BP42" s="317"/>
      <c r="BQ42" s="317"/>
      <c r="BR42" s="317"/>
      <c r="BS42" s="317"/>
      <c r="BT42" s="317"/>
      <c r="BU42" s="317"/>
    </row>
    <row r="43" spans="1:73" s="225" customFormat="1" ht="12">
      <c r="A43" s="75"/>
      <c r="B43" s="75"/>
      <c r="C43" s="323"/>
      <c r="H43" s="261"/>
      <c r="I43" s="261"/>
      <c r="J43" s="261"/>
      <c r="K43" s="261"/>
      <c r="L43" s="261"/>
      <c r="M43" s="248"/>
      <c r="V43" s="247"/>
      <c r="W43" s="99"/>
      <c r="X43" s="99"/>
      <c r="Y43" s="75"/>
      <c r="Z43" s="75"/>
      <c r="AA43" s="75"/>
      <c r="AL43" s="261"/>
      <c r="AM43" s="261"/>
      <c r="AN43" s="261"/>
      <c r="AQ43" s="93"/>
      <c r="AR43" s="93"/>
      <c r="AS43" s="93"/>
      <c r="AT43" s="93"/>
      <c r="AU43" s="93"/>
      <c r="AV43" s="93"/>
      <c r="AZ43" s="93"/>
      <c r="BA43" s="93"/>
      <c r="BB43" s="93"/>
      <c r="BC43" s="96"/>
      <c r="BD43" s="75"/>
      <c r="BE43" s="75"/>
      <c r="BM43" s="93"/>
      <c r="BN43" s="93"/>
      <c r="BO43" s="93"/>
      <c r="BP43" s="317"/>
      <c r="BQ43" s="317"/>
      <c r="BR43" s="317"/>
      <c r="BS43" s="317"/>
      <c r="BT43" s="317"/>
      <c r="BU43" s="317"/>
    </row>
    <row r="44" spans="3:73" s="225" customFormat="1" ht="12">
      <c r="C44" s="323"/>
      <c r="F44" s="247"/>
      <c r="G44" s="247"/>
      <c r="M44" s="248"/>
      <c r="V44" s="247"/>
      <c r="W44" s="99"/>
      <c r="X44" s="99"/>
      <c r="Y44" s="75"/>
      <c r="Z44" s="75"/>
      <c r="AA44" s="75"/>
      <c r="AM44" s="247"/>
      <c r="AQ44" s="93"/>
      <c r="AR44" s="93"/>
      <c r="AS44" s="93"/>
      <c r="AT44" s="93"/>
      <c r="AU44" s="93"/>
      <c r="AV44" s="93"/>
      <c r="AZ44" s="93"/>
      <c r="BA44" s="93"/>
      <c r="BB44" s="93"/>
      <c r="BC44" s="96"/>
      <c r="BD44" s="75"/>
      <c r="BE44" s="75"/>
      <c r="BM44" s="93"/>
      <c r="BN44" s="93"/>
      <c r="BO44" s="93"/>
      <c r="BP44" s="317"/>
      <c r="BQ44" s="317"/>
      <c r="BR44" s="317"/>
      <c r="BS44" s="317"/>
      <c r="BT44" s="317"/>
      <c r="BU44" s="317"/>
    </row>
    <row r="45" spans="65:67" ht="12">
      <c r="BM45" s="93"/>
      <c r="BN45" s="332"/>
      <c r="BO45" s="332"/>
    </row>
    <row r="46" spans="65:67" ht="12">
      <c r="BM46" s="93"/>
      <c r="BN46" s="332"/>
      <c r="BO46" s="332"/>
    </row>
    <row r="47" ht="12">
      <c r="BJ47" s="25"/>
    </row>
    <row r="48" spans="6:7" ht="12">
      <c r="F48" s="24"/>
      <c r="G48" s="24"/>
    </row>
    <row r="50" ht="12">
      <c r="AA50" s="25"/>
    </row>
  </sheetData>
  <mergeCells count="56">
    <mergeCell ref="BR28:BT28"/>
    <mergeCell ref="BO1:BQ1"/>
    <mergeCell ref="BO2:BQ2"/>
    <mergeCell ref="BO3:BQ3"/>
    <mergeCell ref="BR1:BT1"/>
    <mergeCell ref="BR2:BT2"/>
    <mergeCell ref="BI1:BK1"/>
    <mergeCell ref="BI2:BK2"/>
    <mergeCell ref="BI28:BK28"/>
    <mergeCell ref="BL1:BN1"/>
    <mergeCell ref="BL2:BN2"/>
    <mergeCell ref="BL28:BN28"/>
    <mergeCell ref="BB1:BD1"/>
    <mergeCell ref="BB2:BD2"/>
    <mergeCell ref="BB28:BD28"/>
    <mergeCell ref="BE1:BH1"/>
    <mergeCell ref="BE2:BH2"/>
    <mergeCell ref="BE28:BH28"/>
    <mergeCell ref="AV2:AX2"/>
    <mergeCell ref="AV28:AX28"/>
    <mergeCell ref="AY2:BA2"/>
    <mergeCell ref="AY28:BA28"/>
    <mergeCell ref="AY1:BA1"/>
    <mergeCell ref="AV1:AX1"/>
    <mergeCell ref="C1:G1"/>
    <mergeCell ref="C2:G2"/>
    <mergeCell ref="H1:L1"/>
    <mergeCell ref="H2:L2"/>
    <mergeCell ref="M1:Q1"/>
    <mergeCell ref="M2:Q2"/>
    <mergeCell ref="H28:L28"/>
    <mergeCell ref="M28:Q28"/>
    <mergeCell ref="R1:V1"/>
    <mergeCell ref="AG1:AK1"/>
    <mergeCell ref="AG2:AK2"/>
    <mergeCell ref="AG28:AK28"/>
    <mergeCell ref="AB1:AF1"/>
    <mergeCell ref="AB2:AF2"/>
    <mergeCell ref="AB28:AF28"/>
    <mergeCell ref="R2:V2"/>
    <mergeCell ref="R28:V28"/>
    <mergeCell ref="W1:AA1"/>
    <mergeCell ref="W2:AA2"/>
    <mergeCell ref="W28:AA28"/>
    <mergeCell ref="AL1:AP1"/>
    <mergeCell ref="AL2:AP2"/>
    <mergeCell ref="AL28:AP28"/>
    <mergeCell ref="AQ1:AU1"/>
    <mergeCell ref="AQ2:AU2"/>
    <mergeCell ref="AQ28:AU28"/>
    <mergeCell ref="A40:B40"/>
    <mergeCell ref="AQ40:AR40"/>
    <mergeCell ref="A41:B41"/>
    <mergeCell ref="C41:H41"/>
    <mergeCell ref="W40:X40"/>
    <mergeCell ref="AL40:AM40"/>
  </mergeCells>
  <printOptions gridLines="1" horizontalCentered="1"/>
  <pageMargins left="0.7086614173228347" right="0.7086614173228347" top="2.125984251968504" bottom="0.7480314960629921" header="0.31496062992125984" footer="0.31496062992125984"/>
  <pageSetup horizontalDpi="600" verticalDpi="600" orientation="landscape" paperSize="9" scale="64" r:id="rId1"/>
  <headerFooter alignWithMargins="0">
    <oddHeader>&amp;C&amp;"Arial CE,Tučné"&amp;14
Vybrané ukazatele hospodaření zdravotních pojišťoven v letech 2017 a 2018
&amp;R&amp;"Arial CE,Tučné"&amp;10Příloha
Tabulka č. 1
</oddHeader>
    <oddFooter>&amp;L&amp;"@Arial Unicode MS,Tučné"&amp;10
Ministerstvo financí&amp;C&amp;"Arial CE,Obyčejné"Stránka &amp;P z &amp;N</oddFooter>
  </headerFooter>
  <colBreaks count="8" manualBreakCount="8">
    <brk id="12" max="16383" man="1"/>
    <brk id="22" max="16383" man="1"/>
    <brk id="27" max="16383" man="1"/>
    <brk id="37" max="16383" man="1"/>
    <brk id="47" max="16383" man="1"/>
    <brk id="53" max="16383" man="1"/>
    <brk id="60" max="16383" man="1"/>
    <brk id="72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N52"/>
  <sheetViews>
    <sheetView zoomScaleSheetLayoutView="100" zoomScalePageLayoutView="90" workbookViewId="0" topLeftCell="A1"/>
  </sheetViews>
  <sheetFormatPr defaultColWidth="9.28125" defaultRowHeight="12"/>
  <cols>
    <col min="1" max="1" width="13.140625" style="2" customWidth="1"/>
    <col min="2" max="2" width="48.28125" style="2" customWidth="1"/>
    <col min="3" max="5" width="19.7109375" style="2" customWidth="1"/>
    <col min="6" max="6" width="15.00390625" style="2" customWidth="1"/>
    <col min="7" max="7" width="6.28125" style="2" customWidth="1"/>
    <col min="8" max="8" width="20.8515625" style="2" customWidth="1"/>
    <col min="9" max="9" width="23.7109375" style="2" customWidth="1"/>
    <col min="10" max="10" width="19.00390625" style="2" customWidth="1"/>
    <col min="11" max="11" width="16.8515625" style="2" customWidth="1"/>
    <col min="12" max="12" width="9.28125" style="2" customWidth="1"/>
    <col min="13" max="13" width="10.140625" style="2" bestFit="1" customWidth="1"/>
    <col min="14" max="14" width="10.8515625" style="2" customWidth="1"/>
    <col min="15" max="19" width="9.28125" style="2" customWidth="1"/>
    <col min="20" max="20" width="46.28125" style="2" customWidth="1"/>
    <col min="21" max="21" width="21.8515625" style="2" customWidth="1"/>
    <col min="22" max="24" width="18.8515625" style="2" customWidth="1"/>
    <col min="25" max="39" width="9.28125" style="2" customWidth="1"/>
    <col min="40" max="40" width="13.140625" style="2" customWidth="1"/>
    <col min="41" max="45" width="9.28125" style="2" customWidth="1"/>
    <col min="46" max="46" width="12.140625" style="2" customWidth="1"/>
    <col min="47" max="16384" width="9.28125" style="2" customWidth="1"/>
  </cols>
  <sheetData>
    <row r="2" ht="12.75" thickBot="1">
      <c r="L2" s="346"/>
    </row>
    <row r="3" spans="1:12" ht="12.75" thickTop="1">
      <c r="A3" s="1"/>
      <c r="B3" s="675"/>
      <c r="C3" s="1037" t="s">
        <v>100</v>
      </c>
      <c r="D3" s="1038"/>
      <c r="E3" s="1039"/>
      <c r="F3" s="771" t="s">
        <v>9</v>
      </c>
      <c r="G3" s="3"/>
      <c r="H3" s="1037" t="s">
        <v>100</v>
      </c>
      <c r="I3" s="1038"/>
      <c r="J3" s="1039"/>
      <c r="K3" s="771" t="s">
        <v>9</v>
      </c>
      <c r="L3" s="346"/>
    </row>
    <row r="4" spans="1:12" ht="12.75" thickBot="1">
      <c r="A4" s="676"/>
      <c r="B4" s="677" t="s">
        <v>195</v>
      </c>
      <c r="C4" s="1061" t="s">
        <v>101</v>
      </c>
      <c r="D4" s="1062"/>
      <c r="E4" s="1063"/>
      <c r="F4" s="774"/>
      <c r="G4" s="768"/>
      <c r="H4" s="1061" t="s">
        <v>101</v>
      </c>
      <c r="I4" s="1062"/>
      <c r="J4" s="1063"/>
      <c r="K4" s="774"/>
      <c r="L4" s="346"/>
    </row>
    <row r="5" spans="1:12" ht="13.5" thickBot="1" thickTop="1">
      <c r="A5" s="677" t="s">
        <v>6</v>
      </c>
      <c r="B5" s="677" t="s">
        <v>194</v>
      </c>
      <c r="C5" s="1055" t="s">
        <v>202</v>
      </c>
      <c r="D5" s="1056"/>
      <c r="E5" s="1057"/>
      <c r="F5" s="656"/>
      <c r="G5" s="754"/>
      <c r="H5" s="1055" t="s">
        <v>204</v>
      </c>
      <c r="I5" s="1056"/>
      <c r="J5" s="1057"/>
      <c r="K5" s="656"/>
      <c r="L5" s="346"/>
    </row>
    <row r="6" spans="1:12" ht="12">
      <c r="A6" s="678"/>
      <c r="B6" s="678"/>
      <c r="C6" s="110" t="s">
        <v>45</v>
      </c>
      <c r="D6" s="15" t="s">
        <v>207</v>
      </c>
      <c r="E6" s="705" t="s">
        <v>48</v>
      </c>
      <c r="F6" s="673"/>
      <c r="G6" s="3"/>
      <c r="H6" s="110" t="s">
        <v>45</v>
      </c>
      <c r="I6" s="15" t="s">
        <v>207</v>
      </c>
      <c r="J6" s="705" t="s">
        <v>48</v>
      </c>
      <c r="K6" s="673"/>
      <c r="L6" s="346"/>
    </row>
    <row r="7" spans="1:12" ht="12.75" thickBot="1">
      <c r="A7" s="14"/>
      <c r="B7" s="14"/>
      <c r="C7" s="708" t="s">
        <v>46</v>
      </c>
      <c r="D7" s="10" t="s">
        <v>47</v>
      </c>
      <c r="E7" s="3" t="s">
        <v>49</v>
      </c>
      <c r="F7" s="673" t="s">
        <v>189</v>
      </c>
      <c r="G7" s="3"/>
      <c r="H7" s="708" t="s">
        <v>46</v>
      </c>
      <c r="I7" s="10" t="s">
        <v>47</v>
      </c>
      <c r="J7" s="3" t="s">
        <v>49</v>
      </c>
      <c r="K7" s="673" t="s">
        <v>191</v>
      </c>
      <c r="L7" s="346"/>
    </row>
    <row r="8" spans="1:12" ht="13.5" thickBot="1" thickTop="1">
      <c r="A8" s="13"/>
      <c r="B8" s="111" t="s">
        <v>70</v>
      </c>
      <c r="C8" s="766"/>
      <c r="D8" s="767"/>
      <c r="E8" s="772" t="s">
        <v>116</v>
      </c>
      <c r="F8" s="773" t="s">
        <v>117</v>
      </c>
      <c r="G8" s="3"/>
      <c r="H8" s="766"/>
      <c r="I8" s="767"/>
      <c r="J8" s="772" t="s">
        <v>116</v>
      </c>
      <c r="K8" s="773" t="s">
        <v>117</v>
      </c>
      <c r="L8" s="346"/>
    </row>
    <row r="9" spans="1:12" ht="12.75" thickTop="1">
      <c r="A9" s="140">
        <v>111</v>
      </c>
      <c r="B9" s="112" t="s">
        <v>19</v>
      </c>
      <c r="C9" s="114">
        <v>4949160</v>
      </c>
      <c r="D9" s="50">
        <v>4949160</v>
      </c>
      <c r="E9" s="50">
        <v>0</v>
      </c>
      <c r="F9" s="775">
        <v>105.85120740049045</v>
      </c>
      <c r="G9" s="769"/>
      <c r="H9" s="114">
        <v>5407534</v>
      </c>
      <c r="I9" s="50">
        <v>5407534</v>
      </c>
      <c r="J9" s="50">
        <v>0</v>
      </c>
      <c r="K9" s="775">
        <v>109.3</v>
      </c>
      <c r="L9" s="346"/>
    </row>
    <row r="10" spans="1:12" ht="12">
      <c r="A10" s="140">
        <v>201</v>
      </c>
      <c r="B10" s="115" t="s">
        <v>20</v>
      </c>
      <c r="C10" s="114">
        <v>551262</v>
      </c>
      <c r="D10" s="50">
        <v>450000</v>
      </c>
      <c r="E10" s="50">
        <v>-101262</v>
      </c>
      <c r="F10" s="775">
        <v>125</v>
      </c>
      <c r="G10" s="769"/>
      <c r="H10" s="114">
        <v>587165</v>
      </c>
      <c r="I10" s="50">
        <v>560000</v>
      </c>
      <c r="J10" s="50">
        <v>-27165</v>
      </c>
      <c r="K10" s="775">
        <v>124.4</v>
      </c>
      <c r="L10" s="346"/>
    </row>
    <row r="11" spans="1:12" ht="12">
      <c r="A11" s="143">
        <v>205</v>
      </c>
      <c r="B11" s="116" t="s">
        <v>118</v>
      </c>
      <c r="C11" s="114">
        <v>913752</v>
      </c>
      <c r="D11" s="50">
        <v>913752</v>
      </c>
      <c r="E11" s="50">
        <v>0</v>
      </c>
      <c r="F11" s="775">
        <v>108.35355137992615</v>
      </c>
      <c r="G11" s="769"/>
      <c r="H11" s="114">
        <v>997116</v>
      </c>
      <c r="I11" s="50">
        <v>997116</v>
      </c>
      <c r="J11" s="50">
        <v>0</v>
      </c>
      <c r="K11" s="775">
        <v>109.1</v>
      </c>
      <c r="L11" s="346"/>
    </row>
    <row r="12" spans="1:12" ht="12">
      <c r="A12" s="141">
        <v>207</v>
      </c>
      <c r="B12" s="117" t="s">
        <v>66</v>
      </c>
      <c r="C12" s="114">
        <v>552594</v>
      </c>
      <c r="D12" s="50">
        <v>552594</v>
      </c>
      <c r="E12" s="50">
        <v>0</v>
      </c>
      <c r="F12" s="775">
        <v>110.87826734272512</v>
      </c>
      <c r="G12" s="769"/>
      <c r="H12" s="114">
        <v>583495.9776</v>
      </c>
      <c r="I12" s="50">
        <v>583496</v>
      </c>
      <c r="J12" s="50">
        <v>0.022400000016205013</v>
      </c>
      <c r="K12" s="775">
        <v>105.6</v>
      </c>
      <c r="L12" s="346"/>
    </row>
    <row r="13" spans="1:12" ht="12">
      <c r="A13" s="141">
        <v>209</v>
      </c>
      <c r="B13" s="117" t="s">
        <v>91</v>
      </c>
      <c r="C13" s="114">
        <v>118736</v>
      </c>
      <c r="D13" s="50">
        <v>118736</v>
      </c>
      <c r="E13" s="50">
        <v>0</v>
      </c>
      <c r="F13" s="775">
        <v>111.82204307657535</v>
      </c>
      <c r="G13" s="769"/>
      <c r="H13" s="114">
        <v>127613</v>
      </c>
      <c r="I13" s="50">
        <v>127613</v>
      </c>
      <c r="J13" s="50">
        <v>0</v>
      </c>
      <c r="K13" s="775">
        <v>107.5</v>
      </c>
      <c r="L13" s="346"/>
    </row>
    <row r="14" spans="1:12" ht="12">
      <c r="A14" s="141">
        <v>211</v>
      </c>
      <c r="B14" s="117" t="s">
        <v>17</v>
      </c>
      <c r="C14" s="114">
        <v>1015227</v>
      </c>
      <c r="D14" s="50">
        <v>600000</v>
      </c>
      <c r="E14" s="50">
        <v>-415227</v>
      </c>
      <c r="F14" s="775">
        <v>74.07407407407408</v>
      </c>
      <c r="G14" s="769"/>
      <c r="H14" s="114">
        <v>1103056</v>
      </c>
      <c r="I14" s="50">
        <v>1103000</v>
      </c>
      <c r="J14" s="50">
        <v>-56</v>
      </c>
      <c r="K14" s="775">
        <v>183.8</v>
      </c>
      <c r="L14" s="346"/>
    </row>
    <row r="15" spans="1:12" ht="12.75" thickBot="1">
      <c r="A15" s="141">
        <v>213</v>
      </c>
      <c r="B15" s="118" t="s">
        <v>41</v>
      </c>
      <c r="C15" s="114">
        <v>314882</v>
      </c>
      <c r="D15" s="50">
        <v>314882</v>
      </c>
      <c r="E15" s="50">
        <v>0</v>
      </c>
      <c r="F15" s="775">
        <v>107.57326263861653</v>
      </c>
      <c r="G15" s="769"/>
      <c r="H15" s="114">
        <v>342380.0615</v>
      </c>
      <c r="I15" s="50">
        <v>342380.0615</v>
      </c>
      <c r="J15" s="50">
        <v>0</v>
      </c>
      <c r="K15" s="775">
        <v>108.7</v>
      </c>
      <c r="L15" s="346"/>
    </row>
    <row r="16" spans="1:12" ht="13.5" thickBot="1" thickTop="1">
      <c r="A16" s="119" t="s">
        <v>18</v>
      </c>
      <c r="B16" s="119"/>
      <c r="C16" s="120">
        <v>3466453</v>
      </c>
      <c r="D16" s="120">
        <v>2949964</v>
      </c>
      <c r="E16" s="120">
        <v>-516489</v>
      </c>
      <c r="F16" s="582">
        <v>101.35306272078917</v>
      </c>
      <c r="G16" s="28"/>
      <c r="H16" s="120">
        <v>3740826.0390999997</v>
      </c>
      <c r="I16" s="120">
        <v>3713605.0615</v>
      </c>
      <c r="J16" s="120">
        <v>-27220.977599999984</v>
      </c>
      <c r="K16" s="582">
        <v>125.9</v>
      </c>
      <c r="L16" s="347"/>
    </row>
    <row r="17" spans="1:12" ht="13.5" thickBot="1" thickTop="1">
      <c r="A17" s="121" t="s">
        <v>27</v>
      </c>
      <c r="B17" s="121"/>
      <c r="C17" s="120">
        <v>8415613</v>
      </c>
      <c r="D17" s="120">
        <v>7899124</v>
      </c>
      <c r="E17" s="120">
        <v>-516489</v>
      </c>
      <c r="F17" s="582">
        <v>104.12540514547273</v>
      </c>
      <c r="G17" s="28"/>
      <c r="H17" s="120">
        <v>9148360.039099999</v>
      </c>
      <c r="I17" s="120">
        <v>9121139.0615</v>
      </c>
      <c r="J17" s="120">
        <v>-27220.977599999984</v>
      </c>
      <c r="K17" s="582">
        <v>115.5</v>
      </c>
      <c r="L17" s="347"/>
    </row>
    <row r="18" spans="1:14" ht="13.5" thickBot="1" thickTop="1">
      <c r="A18" s="142"/>
      <c r="B18" s="122"/>
      <c r="C18" s="123"/>
      <c r="D18" s="123"/>
      <c r="E18" s="123"/>
      <c r="F18" s="123"/>
      <c r="G18" s="770"/>
      <c r="H18" s="124"/>
      <c r="I18" s="123"/>
      <c r="J18" s="123"/>
      <c r="K18" s="123"/>
      <c r="L18" s="346"/>
      <c r="N18" s="349"/>
    </row>
    <row r="19" spans="1:12" ht="13.5" thickBot="1" thickTop="1">
      <c r="A19" s="39"/>
      <c r="B19" s="125" t="s">
        <v>71</v>
      </c>
      <c r="C19" s="1058" t="s">
        <v>72</v>
      </c>
      <c r="D19" s="1059"/>
      <c r="E19" s="1059"/>
      <c r="F19" s="1060"/>
      <c r="G19" s="3"/>
      <c r="H19" s="1058" t="s">
        <v>72</v>
      </c>
      <c r="I19" s="1059"/>
      <c r="J19" s="1059"/>
      <c r="K19" s="1060"/>
      <c r="L19" s="346"/>
    </row>
    <row r="20" spans="1:12" ht="12.75" thickTop="1">
      <c r="A20" s="32">
        <v>111</v>
      </c>
      <c r="B20" s="112" t="s">
        <v>19</v>
      </c>
      <c r="C20" s="4">
        <v>1382.4469273743016</v>
      </c>
      <c r="D20" s="4">
        <v>1382.4469273743016</v>
      </c>
      <c r="E20" s="4">
        <v>0</v>
      </c>
      <c r="F20" s="776">
        <v>104.9641861094249</v>
      </c>
      <c r="G20" s="765"/>
      <c r="H20" s="4">
        <v>1507.1164994425865</v>
      </c>
      <c r="I20" s="4">
        <v>1507.1164994425865</v>
      </c>
      <c r="J20" s="4">
        <v>0</v>
      </c>
      <c r="K20" s="775">
        <v>109</v>
      </c>
      <c r="L20" s="346"/>
    </row>
    <row r="21" spans="1:12" ht="12">
      <c r="A21" s="11">
        <v>201</v>
      </c>
      <c r="B21" s="115" t="s">
        <v>20</v>
      </c>
      <c r="C21" s="7">
        <v>1341.2700729927008</v>
      </c>
      <c r="D21" s="7">
        <v>1094.890510948905</v>
      </c>
      <c r="E21" s="7">
        <v>-246.37956204379566</v>
      </c>
      <c r="F21" s="777">
        <v>121.04622871046229</v>
      </c>
      <c r="G21" s="765"/>
      <c r="H21" s="7">
        <v>1432.1097560975609</v>
      </c>
      <c r="I21" s="7">
        <v>1365.8536585365853</v>
      </c>
      <c r="J21" s="7">
        <v>-66.2560975609756</v>
      </c>
      <c r="K21" s="775">
        <v>124.7</v>
      </c>
      <c r="L21" s="346"/>
    </row>
    <row r="22" spans="1:12" ht="12">
      <c r="A22" s="143">
        <v>205</v>
      </c>
      <c r="B22" s="116" t="s">
        <v>97</v>
      </c>
      <c r="C22" s="7">
        <v>1443.5260663507108</v>
      </c>
      <c r="D22" s="7">
        <v>1443.5260663507108</v>
      </c>
      <c r="E22" s="7">
        <v>0</v>
      </c>
      <c r="F22" s="777">
        <v>108.52472602665588</v>
      </c>
      <c r="G22" s="765"/>
      <c r="H22" s="7">
        <v>1575.222748815166</v>
      </c>
      <c r="I22" s="7">
        <v>1575.222748815166</v>
      </c>
      <c r="J22" s="7">
        <v>0</v>
      </c>
      <c r="K22" s="775">
        <v>109.1</v>
      </c>
      <c r="L22" s="346"/>
    </row>
    <row r="23" spans="1:12" ht="12">
      <c r="A23" s="11">
        <v>207</v>
      </c>
      <c r="B23" s="117" t="s">
        <v>66</v>
      </c>
      <c r="C23" s="7">
        <v>1461.888888888889</v>
      </c>
      <c r="D23" s="7">
        <v>1461.888888888889</v>
      </c>
      <c r="E23" s="7">
        <v>0</v>
      </c>
      <c r="F23" s="777">
        <v>110.29160984355725</v>
      </c>
      <c r="G23" s="765"/>
      <c r="H23" s="7">
        <v>1535.5157305263158</v>
      </c>
      <c r="I23" s="7">
        <v>1535.5157894736842</v>
      </c>
      <c r="J23" s="7">
        <v>5.894736841582926E-05</v>
      </c>
      <c r="K23" s="775">
        <v>105</v>
      </c>
      <c r="L23" s="346"/>
    </row>
    <row r="24" spans="1:12" ht="12">
      <c r="A24" s="11">
        <v>209</v>
      </c>
      <c r="B24" s="117" t="s">
        <v>91</v>
      </c>
      <c r="C24" s="7">
        <v>1562.3157894736842</v>
      </c>
      <c r="D24" s="7">
        <v>1562.3157894736842</v>
      </c>
      <c r="E24" s="7">
        <v>0</v>
      </c>
      <c r="F24" s="777">
        <v>113.29338574863554</v>
      </c>
      <c r="G24" s="765"/>
      <c r="H24" s="7">
        <v>1657.3116883116884</v>
      </c>
      <c r="I24" s="7">
        <v>1657.3116883116884</v>
      </c>
      <c r="J24" s="7">
        <v>0</v>
      </c>
      <c r="K24" s="775">
        <v>106.1</v>
      </c>
      <c r="L24" s="346"/>
    </row>
    <row r="25" spans="1:12" ht="12">
      <c r="A25" s="11">
        <v>211</v>
      </c>
      <c r="B25" s="117" t="s">
        <v>17</v>
      </c>
      <c r="C25" s="7">
        <v>1658.8676470588234</v>
      </c>
      <c r="D25" s="7">
        <v>980.3921568627451</v>
      </c>
      <c r="E25" s="7">
        <v>-678.4754901960783</v>
      </c>
      <c r="F25" s="777">
        <v>70.9271362866134</v>
      </c>
      <c r="G25" s="765"/>
      <c r="H25" s="7">
        <v>1779.1225806451612</v>
      </c>
      <c r="I25" s="7">
        <v>1779.032258064516</v>
      </c>
      <c r="J25" s="7">
        <v>-0.09032258064507914</v>
      </c>
      <c r="K25" s="775">
        <v>181.5</v>
      </c>
      <c r="L25" s="346"/>
    </row>
    <row r="26" spans="1:12" ht="12.75" thickBot="1">
      <c r="A26" s="11">
        <v>213</v>
      </c>
      <c r="B26" s="118" t="s">
        <v>41</v>
      </c>
      <c r="C26" s="7">
        <v>1412.0269058295964</v>
      </c>
      <c r="D26" s="7">
        <v>1412.0269058295964</v>
      </c>
      <c r="E26" s="7">
        <v>0</v>
      </c>
      <c r="F26" s="777">
        <v>105.64369738949337</v>
      </c>
      <c r="G26" s="765"/>
      <c r="H26" s="7">
        <v>1508.2822092511014</v>
      </c>
      <c r="I26" s="7">
        <v>1508.2822092511014</v>
      </c>
      <c r="J26" s="7">
        <v>0</v>
      </c>
      <c r="K26" s="775">
        <v>106.8</v>
      </c>
      <c r="L26" s="346"/>
    </row>
    <row r="27" spans="1:12" ht="13.5" thickBot="1" thickTop="1">
      <c r="A27" s="56" t="s">
        <v>18</v>
      </c>
      <c r="B27" s="56"/>
      <c r="C27" s="120">
        <v>1485.8349764252036</v>
      </c>
      <c r="D27" s="120">
        <v>1264.450921560223</v>
      </c>
      <c r="E27" s="120">
        <v>-221.38405486498073</v>
      </c>
      <c r="F27" s="582">
        <v>99.48500369936013</v>
      </c>
      <c r="G27" s="28"/>
      <c r="H27" s="120">
        <v>1593.8756025138473</v>
      </c>
      <c r="I27" s="120">
        <v>1582.2774015764805</v>
      </c>
      <c r="J27" s="120">
        <v>-11.598200937366755</v>
      </c>
      <c r="K27" s="582">
        <v>125.1</v>
      </c>
      <c r="L27" s="346"/>
    </row>
    <row r="28" spans="1:12" ht="13.5" thickBot="1" thickTop="1">
      <c r="A28" s="56" t="s">
        <v>27</v>
      </c>
      <c r="B28" s="56"/>
      <c r="C28" s="120">
        <v>1423.2391341112802</v>
      </c>
      <c r="D28" s="120">
        <v>1335.8910874344665</v>
      </c>
      <c r="E28" s="120">
        <v>-87.34804667681374</v>
      </c>
      <c r="F28" s="582">
        <v>102.83990631651629</v>
      </c>
      <c r="G28" s="28"/>
      <c r="H28" s="120">
        <v>1541.425448879528</v>
      </c>
      <c r="I28" s="120">
        <v>1536.8389320134793</v>
      </c>
      <c r="J28" s="120">
        <v>-4.586516866048669</v>
      </c>
      <c r="K28" s="582">
        <v>115</v>
      </c>
      <c r="L28" s="346"/>
    </row>
    <row r="29" spans="1:12" ht="12.75" thickTop="1">
      <c r="A29" s="108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348"/>
    </row>
    <row r="30" spans="1:11" ht="12">
      <c r="A30" s="109"/>
      <c r="B30" s="128"/>
      <c r="C30" s="128"/>
      <c r="D30" s="128"/>
      <c r="E30" s="128"/>
      <c r="F30" s="128"/>
      <c r="G30" s="128"/>
      <c r="H30" s="128"/>
      <c r="I30" s="128"/>
      <c r="J30" s="128"/>
      <c r="K30" s="127"/>
    </row>
    <row r="31" spans="1:11" s="47" customFormat="1" ht="12">
      <c r="A31" s="109"/>
      <c r="B31" s="109"/>
      <c r="C31" s="109"/>
      <c r="D31" s="109"/>
      <c r="E31" s="109"/>
      <c r="F31" s="109"/>
      <c r="G31" s="109"/>
      <c r="H31" s="127"/>
      <c r="I31" s="127"/>
      <c r="J31" s="127"/>
      <c r="K31" s="127"/>
    </row>
    <row r="32" spans="1:11" s="34" customFormat="1" ht="12">
      <c r="A32" s="108"/>
      <c r="B32" s="109"/>
      <c r="C32" s="109"/>
      <c r="D32" s="109"/>
      <c r="E32" s="109"/>
      <c r="F32" s="109"/>
      <c r="G32" s="109"/>
      <c r="H32" s="139"/>
      <c r="I32" s="139"/>
      <c r="J32" s="139"/>
      <c r="K32" s="138"/>
    </row>
    <row r="33" spans="1:11" ht="12">
      <c r="A33" s="109"/>
      <c r="B33" s="108"/>
      <c r="C33" s="108"/>
      <c r="D33" s="108"/>
      <c r="E33" s="108"/>
      <c r="F33" s="108"/>
      <c r="G33" s="108"/>
      <c r="K33" s="47"/>
    </row>
    <row r="34" spans="1:7" ht="12" hidden="1">
      <c r="A34" s="144" t="s">
        <v>113</v>
      </c>
      <c r="B34" s="129"/>
      <c r="C34" s="129"/>
      <c r="D34" s="129"/>
      <c r="E34" s="129"/>
      <c r="F34" s="129"/>
      <c r="G34" s="129"/>
    </row>
    <row r="35" spans="2:7" ht="12" hidden="1">
      <c r="B35" s="128"/>
      <c r="C35" s="128"/>
      <c r="D35" s="128"/>
      <c r="E35" s="128"/>
      <c r="F35" s="128"/>
      <c r="G35" s="128"/>
    </row>
    <row r="36" spans="2:7" ht="12" hidden="1">
      <c r="B36" s="128"/>
      <c r="C36" s="128"/>
      <c r="D36" s="128"/>
      <c r="E36" s="128"/>
      <c r="F36" s="128"/>
      <c r="G36" s="128"/>
    </row>
    <row r="37" ht="12" hidden="1"/>
    <row r="38" ht="12" hidden="1"/>
    <row r="39" ht="12" hidden="1"/>
    <row r="40" ht="12" hidden="1"/>
    <row r="41" spans="1:7" ht="12" hidden="1">
      <c r="A41" s="131">
        <v>111</v>
      </c>
      <c r="B41" s="130" t="s">
        <v>19</v>
      </c>
      <c r="C41" s="24"/>
      <c r="D41" s="24"/>
      <c r="E41" s="24"/>
      <c r="F41" s="24"/>
      <c r="G41" s="24"/>
    </row>
    <row r="42" spans="1:7" ht="12" hidden="1">
      <c r="A42" s="145">
        <v>201</v>
      </c>
      <c r="B42" s="132" t="s">
        <v>20</v>
      </c>
      <c r="C42" s="24"/>
      <c r="D42" s="24"/>
      <c r="E42" s="24"/>
      <c r="F42" s="24"/>
      <c r="G42" s="24"/>
    </row>
    <row r="43" spans="1:7" ht="12" hidden="1">
      <c r="A43" s="133">
        <v>205</v>
      </c>
      <c r="B43" s="48" t="s">
        <v>106</v>
      </c>
      <c r="C43" s="24"/>
      <c r="D43" s="24"/>
      <c r="E43" s="24"/>
      <c r="F43" s="24"/>
      <c r="G43" s="24"/>
    </row>
    <row r="44" spans="1:7" ht="12" hidden="1">
      <c r="A44" s="133">
        <v>207</v>
      </c>
      <c r="B44" s="48" t="s">
        <v>66</v>
      </c>
      <c r="C44" s="24"/>
      <c r="D44" s="24"/>
      <c r="E44" s="24"/>
      <c r="F44" s="24"/>
      <c r="G44" s="24"/>
    </row>
    <row r="45" spans="1:7" ht="12" hidden="1">
      <c r="A45" s="133">
        <v>209</v>
      </c>
      <c r="B45" s="48" t="s">
        <v>107</v>
      </c>
      <c r="C45" s="24"/>
      <c r="D45" s="24"/>
      <c r="E45" s="24"/>
      <c r="F45" s="24"/>
      <c r="G45" s="24"/>
    </row>
    <row r="46" spans="1:7" ht="12" hidden="1">
      <c r="A46" s="133">
        <v>211</v>
      </c>
      <c r="B46" s="48" t="s">
        <v>17</v>
      </c>
      <c r="C46" s="24"/>
      <c r="D46" s="24"/>
      <c r="E46" s="24"/>
      <c r="F46" s="24"/>
      <c r="G46" s="24"/>
    </row>
    <row r="47" spans="1:7" ht="12" hidden="1">
      <c r="A47" s="133">
        <v>213</v>
      </c>
      <c r="B47" s="8" t="s">
        <v>41</v>
      </c>
      <c r="C47" s="765"/>
      <c r="D47" s="765"/>
      <c r="E47" s="765"/>
      <c r="F47" s="765"/>
      <c r="G47" s="765"/>
    </row>
    <row r="48" spans="1:7" ht="12" hidden="1">
      <c r="A48" s="133">
        <v>217</v>
      </c>
      <c r="B48" s="48" t="s">
        <v>65</v>
      </c>
      <c r="C48" s="24"/>
      <c r="D48" s="24"/>
      <c r="E48" s="24"/>
      <c r="F48" s="24"/>
      <c r="G48" s="24"/>
    </row>
    <row r="49" spans="1:7" ht="12" hidden="1">
      <c r="A49" s="133">
        <v>222</v>
      </c>
      <c r="B49" s="48" t="s">
        <v>108</v>
      </c>
      <c r="C49" s="24"/>
      <c r="D49" s="24"/>
      <c r="E49" s="24"/>
      <c r="F49" s="24"/>
      <c r="G49" s="24"/>
    </row>
    <row r="50" spans="1:7" ht="12.75" hidden="1" thickBot="1">
      <c r="A50" s="146">
        <v>227</v>
      </c>
      <c r="B50" s="134" t="s">
        <v>109</v>
      </c>
      <c r="C50" s="24"/>
      <c r="D50" s="24"/>
      <c r="E50" s="24"/>
      <c r="F50" s="24"/>
      <c r="G50" s="24"/>
    </row>
    <row r="51" spans="1:7" ht="12.75" hidden="1" thickBot="1">
      <c r="A51" s="136" t="s">
        <v>18</v>
      </c>
      <c r="B51" s="135"/>
      <c r="C51" s="27"/>
      <c r="D51" s="27"/>
      <c r="E51" s="27"/>
      <c r="F51" s="27"/>
      <c r="G51" s="27"/>
    </row>
    <row r="52" spans="1:7" ht="13.5" hidden="1" thickBot="1" thickTop="1">
      <c r="A52" s="13" t="s">
        <v>78</v>
      </c>
      <c r="B52" s="137"/>
      <c r="C52" s="27"/>
      <c r="D52" s="27"/>
      <c r="E52" s="27"/>
      <c r="F52" s="27"/>
      <c r="G52" s="27"/>
    </row>
    <row r="53" ht="12" hidden="1"/>
  </sheetData>
  <mergeCells count="8">
    <mergeCell ref="C5:E5"/>
    <mergeCell ref="C19:F19"/>
    <mergeCell ref="C3:E3"/>
    <mergeCell ref="C4:E4"/>
    <mergeCell ref="H5:J5"/>
    <mergeCell ref="H3:J3"/>
    <mergeCell ref="H4:J4"/>
    <mergeCell ref="H19:K19"/>
  </mergeCells>
  <printOptions/>
  <pageMargins left="0.5118110236220472" right="0.6299212598425197" top="1.4566929133858268" bottom="0.8661417322834646" header="0.4330708661417323" footer="0.5118110236220472"/>
  <pageSetup fitToHeight="0" fitToWidth="1" horizontalDpi="600" verticalDpi="600" orientation="landscape" paperSize="9" scale="10" r:id="rId1"/>
  <headerFooter alignWithMargins="0">
    <oddHeader>&amp;C&amp;"Arial,Tučné"&amp;14
Náklady na činnost zdravotních pojišťoven v letech 2017 a 2018 (v tis. Kč) &amp;R&amp;"Arial CE,Tučné"&amp;10Příloha
Tabulka č. 1 a</oddHeader>
    <oddFooter>&amp;L&amp;"Arial CE,Tučné"&amp;9
Ministerstvo financí&amp;C&amp;"Arial CE,Tučné"&amp;9Stránka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S60"/>
  <sheetViews>
    <sheetView workbookViewId="0" topLeftCell="A1"/>
  </sheetViews>
  <sheetFormatPr defaultColWidth="9.28125" defaultRowHeight="12"/>
  <cols>
    <col min="1" max="1" width="71.00390625" style="16" customWidth="1"/>
    <col min="2" max="2" width="12.7109375" style="16" customWidth="1"/>
    <col min="3" max="8" width="10.8515625" style="16" customWidth="1"/>
    <col min="9" max="9" width="0.13671875" style="16" customWidth="1"/>
    <col min="10" max="10" width="12.8515625" style="16" customWidth="1"/>
    <col min="11" max="11" width="13.140625" style="16" customWidth="1"/>
    <col min="12" max="37" width="9.28125" style="16" customWidth="1"/>
    <col min="38" max="38" width="13.140625" style="16" customWidth="1"/>
    <col min="39" max="43" width="9.28125" style="16" customWidth="1"/>
    <col min="44" max="44" width="12.140625" style="16" customWidth="1"/>
    <col min="45" max="16384" width="9.28125" style="16" customWidth="1"/>
  </cols>
  <sheetData>
    <row r="1" spans="1:11" ht="12.75" thickBot="1">
      <c r="A1" s="158" t="s">
        <v>115</v>
      </c>
      <c r="B1" s="151" t="s">
        <v>85</v>
      </c>
      <c r="C1" s="591" t="s">
        <v>84</v>
      </c>
      <c r="D1" s="153" t="s">
        <v>98</v>
      </c>
      <c r="E1" s="599" t="s">
        <v>36</v>
      </c>
      <c r="F1" s="153" t="s">
        <v>83</v>
      </c>
      <c r="G1" s="599" t="s">
        <v>82</v>
      </c>
      <c r="H1" s="153" t="s">
        <v>37</v>
      </c>
      <c r="I1" s="152" t="s">
        <v>93</v>
      </c>
      <c r="J1" s="607" t="s">
        <v>90</v>
      </c>
      <c r="K1" s="153" t="s">
        <v>38</v>
      </c>
    </row>
    <row r="2" spans="1:11" ht="16.5" thickBot="1" thickTop="1">
      <c r="A2" s="1004" t="s">
        <v>208</v>
      </c>
      <c r="B2" s="619"/>
      <c r="C2" s="592" t="s">
        <v>39</v>
      </c>
      <c r="D2" s="584" t="s">
        <v>39</v>
      </c>
      <c r="E2" s="592" t="s">
        <v>39</v>
      </c>
      <c r="F2" s="584" t="s">
        <v>39</v>
      </c>
      <c r="G2" s="592" t="s">
        <v>39</v>
      </c>
      <c r="H2" s="584" t="s">
        <v>39</v>
      </c>
      <c r="I2" s="583" t="s">
        <v>39</v>
      </c>
      <c r="J2" s="608" t="s">
        <v>39</v>
      </c>
      <c r="K2" s="584" t="s">
        <v>39</v>
      </c>
    </row>
    <row r="3" spans="1:11" ht="14.25" thickBot="1" thickTop="1">
      <c r="A3" s="679" t="s">
        <v>124</v>
      </c>
      <c r="B3" s="625">
        <v>171858953</v>
      </c>
      <c r="C3" s="593">
        <v>18250314</v>
      </c>
      <c r="D3" s="585">
        <v>30433471</v>
      </c>
      <c r="E3" s="593">
        <v>17395004</v>
      </c>
      <c r="F3" s="585">
        <v>3783750</v>
      </c>
      <c r="G3" s="593">
        <v>33554077</v>
      </c>
      <c r="H3" s="585">
        <v>10461614</v>
      </c>
      <c r="I3" s="600"/>
      <c r="J3" s="609">
        <v>113878230</v>
      </c>
      <c r="K3" s="615">
        <v>285737183</v>
      </c>
    </row>
    <row r="4" spans="1:11" ht="12" thickBot="1">
      <c r="A4" s="163"/>
      <c r="B4" s="685"/>
      <c r="C4" s="680"/>
      <c r="D4" s="586"/>
      <c r="E4" s="594"/>
      <c r="F4" s="586"/>
      <c r="G4" s="594"/>
      <c r="H4" s="586"/>
      <c r="I4" s="601"/>
      <c r="J4" s="610"/>
      <c r="K4" s="586"/>
    </row>
    <row r="5" spans="1:11" ht="12" thickBot="1">
      <c r="A5" s="160" t="s">
        <v>126</v>
      </c>
      <c r="B5" s="686">
        <v>14321579.416666666</v>
      </c>
      <c r="C5" s="681">
        <v>1520859.5</v>
      </c>
      <c r="D5" s="587">
        <v>2536122.5833333335</v>
      </c>
      <c r="E5" s="595">
        <v>1449583.6666666667</v>
      </c>
      <c r="F5" s="587">
        <v>315312.5</v>
      </c>
      <c r="G5" s="595">
        <v>2796173.0833333335</v>
      </c>
      <c r="H5" s="587">
        <v>871801.1666666666</v>
      </c>
      <c r="I5" s="602"/>
      <c r="J5" s="611">
        <v>9489852.5</v>
      </c>
      <c r="K5" s="587">
        <v>23811431.916666668</v>
      </c>
    </row>
    <row r="6" spans="1:11" ht="12" thickBot="1">
      <c r="A6" s="163" t="s">
        <v>123</v>
      </c>
      <c r="B6" s="690">
        <v>470846.44657534244</v>
      </c>
      <c r="C6" s="681">
        <v>50000.860273972605</v>
      </c>
      <c r="D6" s="587">
        <v>83379.37260273972</v>
      </c>
      <c r="E6" s="595">
        <v>47657.54520547945</v>
      </c>
      <c r="F6" s="587">
        <v>10366.438356164384</v>
      </c>
      <c r="G6" s="595">
        <v>91928.97808219178</v>
      </c>
      <c r="H6" s="587">
        <v>28661.956164383562</v>
      </c>
      <c r="I6" s="602"/>
      <c r="J6" s="611">
        <v>311995.1506849315</v>
      </c>
      <c r="K6" s="587">
        <v>782841.597260274</v>
      </c>
    </row>
    <row r="7" spans="1:11" ht="12" thickBot="1">
      <c r="A7" s="160" t="s">
        <v>178</v>
      </c>
      <c r="B7" s="687">
        <v>12776442</v>
      </c>
      <c r="C7" s="682">
        <v>1017327</v>
      </c>
      <c r="D7" s="588">
        <v>3184332</v>
      </c>
      <c r="E7" s="596">
        <v>2878116</v>
      </c>
      <c r="F7" s="588">
        <v>623339</v>
      </c>
      <c r="G7" s="596">
        <v>3701089</v>
      </c>
      <c r="H7" s="588">
        <v>1277755</v>
      </c>
      <c r="I7" s="603"/>
      <c r="J7" s="612">
        <v>12681958</v>
      </c>
      <c r="K7" s="616">
        <v>25458400</v>
      </c>
    </row>
    <row r="8" spans="1:11" ht="12" thickBot="1">
      <c r="A8" s="176" t="s">
        <v>75</v>
      </c>
      <c r="B8" s="688">
        <v>27.13505027579215</v>
      </c>
      <c r="C8" s="683">
        <v>20.34618993404716</v>
      </c>
      <c r="D8" s="589">
        <v>38.190884634881115</v>
      </c>
      <c r="E8" s="597">
        <v>60.39161244228515</v>
      </c>
      <c r="F8" s="589">
        <v>60.13048827221671</v>
      </c>
      <c r="G8" s="597">
        <v>40.2603083076909</v>
      </c>
      <c r="H8" s="589">
        <v>44.5801742446242</v>
      </c>
      <c r="I8" s="604"/>
      <c r="J8" s="613">
        <v>40.64793305972529</v>
      </c>
      <c r="K8" s="589">
        <v>32.52049979088651</v>
      </c>
    </row>
    <row r="9" spans="1:11" ht="12" thickBot="1">
      <c r="A9" s="176"/>
      <c r="B9" s="620"/>
      <c r="C9" s="684"/>
      <c r="D9" s="590"/>
      <c r="E9" s="598"/>
      <c r="F9" s="590"/>
      <c r="G9" s="598"/>
      <c r="H9" s="590"/>
      <c r="I9" s="605"/>
      <c r="J9" s="614"/>
      <c r="K9" s="586"/>
    </row>
    <row r="10" spans="1:11" ht="12" thickBot="1">
      <c r="A10" s="176" t="s">
        <v>179</v>
      </c>
      <c r="B10" s="687">
        <v>0</v>
      </c>
      <c r="C10" s="681">
        <v>0</v>
      </c>
      <c r="D10" s="587">
        <v>0</v>
      </c>
      <c r="E10" s="595">
        <v>0</v>
      </c>
      <c r="F10" s="587">
        <v>0</v>
      </c>
      <c r="G10" s="595">
        <v>0</v>
      </c>
      <c r="H10" s="587">
        <v>0</v>
      </c>
      <c r="I10" s="606"/>
      <c r="J10" s="587">
        <v>0</v>
      </c>
      <c r="K10" s="587">
        <v>0</v>
      </c>
    </row>
    <row r="11" spans="1:11" ht="12" thickBot="1">
      <c r="A11" s="176" t="s">
        <v>76</v>
      </c>
      <c r="B11" s="689">
        <v>0</v>
      </c>
      <c r="C11" s="683">
        <v>0</v>
      </c>
      <c r="D11" s="589">
        <v>0</v>
      </c>
      <c r="E11" s="597">
        <v>0</v>
      </c>
      <c r="F11" s="589">
        <v>0</v>
      </c>
      <c r="G11" s="597">
        <v>0</v>
      </c>
      <c r="H11" s="589">
        <v>0</v>
      </c>
      <c r="I11" s="604"/>
      <c r="J11" s="613">
        <v>0</v>
      </c>
      <c r="K11" s="589">
        <v>0</v>
      </c>
    </row>
    <row r="12" spans="1:11" ht="12" thickBot="1">
      <c r="A12" s="176" t="s">
        <v>180</v>
      </c>
      <c r="B12" s="183">
        <v>20204578</v>
      </c>
      <c r="C12" s="618">
        <v>3396139</v>
      </c>
      <c r="D12" s="184">
        <v>3430339</v>
      </c>
      <c r="E12" s="183">
        <v>2158429</v>
      </c>
      <c r="F12" s="184">
        <v>354496</v>
      </c>
      <c r="G12" s="183">
        <v>3510211</v>
      </c>
      <c r="H12" s="618">
        <v>1353948</v>
      </c>
      <c r="I12" s="624"/>
      <c r="J12" s="185">
        <v>14203562</v>
      </c>
      <c r="K12" s="162">
        <v>34408140</v>
      </c>
    </row>
    <row r="13" spans="1:11" ht="12" thickBot="1">
      <c r="A13" s="160" t="s">
        <v>77</v>
      </c>
      <c r="B13" s="185">
        <v>42.911182928014235</v>
      </c>
      <c r="C13" s="162">
        <v>67.92161137611112</v>
      </c>
      <c r="D13" s="185">
        <v>41.14133859394481</v>
      </c>
      <c r="E13" s="185">
        <v>45.29039401198183</v>
      </c>
      <c r="F13" s="185">
        <v>34.19650875454245</v>
      </c>
      <c r="G13" s="185">
        <v>38.18394453228441</v>
      </c>
      <c r="H13" s="162">
        <v>47.23850641019636</v>
      </c>
      <c r="I13" s="213"/>
      <c r="J13" s="185">
        <v>45.524944758976325</v>
      </c>
      <c r="K13" s="162">
        <v>43.9528764445053</v>
      </c>
    </row>
    <row r="14" s="104" customFormat="1" ht="12"/>
    <row r="15" s="106" customFormat="1" ht="13.5" thickBot="1"/>
    <row r="16" spans="1:12" ht="12.75" thickBot="1">
      <c r="A16" s="158" t="s">
        <v>115</v>
      </c>
      <c r="B16" s="617" t="s">
        <v>85</v>
      </c>
      <c r="C16" s="151" t="s">
        <v>84</v>
      </c>
      <c r="D16" s="599" t="s">
        <v>98</v>
      </c>
      <c r="E16" s="622" t="s">
        <v>36</v>
      </c>
      <c r="F16" s="599" t="s">
        <v>83</v>
      </c>
      <c r="G16" s="153" t="s">
        <v>82</v>
      </c>
      <c r="H16" s="152" t="s">
        <v>37</v>
      </c>
      <c r="I16" s="599" t="s">
        <v>93</v>
      </c>
      <c r="J16" s="153" t="s">
        <v>90</v>
      </c>
      <c r="K16" s="152" t="s">
        <v>38</v>
      </c>
      <c r="L16" s="89"/>
    </row>
    <row r="17" spans="1:12" ht="16.5" thickBot="1" thickTop="1">
      <c r="A17" s="1005" t="s">
        <v>209</v>
      </c>
      <c r="B17" s="339" t="s">
        <v>39</v>
      </c>
      <c r="C17" s="619" t="s">
        <v>39</v>
      </c>
      <c r="D17" s="621" t="s">
        <v>39</v>
      </c>
      <c r="E17" s="623" t="s">
        <v>39</v>
      </c>
      <c r="F17" s="621" t="s">
        <v>39</v>
      </c>
      <c r="G17" s="619" t="s">
        <v>39</v>
      </c>
      <c r="H17" s="340" t="s">
        <v>39</v>
      </c>
      <c r="I17" s="621" t="s">
        <v>39</v>
      </c>
      <c r="J17" s="619" t="s">
        <v>39</v>
      </c>
      <c r="K17" s="340" t="s">
        <v>39</v>
      </c>
      <c r="L17" s="89"/>
    </row>
    <row r="18" spans="1:11" ht="14.25" thickBot="1" thickTop="1">
      <c r="A18" s="679" t="s">
        <v>124</v>
      </c>
      <c r="B18" s="778">
        <v>160527587</v>
      </c>
      <c r="C18" s="779">
        <v>17051950</v>
      </c>
      <c r="D18" s="778">
        <v>28300145</v>
      </c>
      <c r="E18" s="779">
        <v>16441819</v>
      </c>
      <c r="F18" s="778">
        <v>3536955</v>
      </c>
      <c r="G18" s="779">
        <v>30935170</v>
      </c>
      <c r="H18" s="778">
        <v>9974034</v>
      </c>
      <c r="I18" s="600"/>
      <c r="J18" s="609">
        <v>106240073</v>
      </c>
      <c r="K18" s="615">
        <v>266767660</v>
      </c>
    </row>
    <row r="19" spans="1:11" ht="12" thickBot="1">
      <c r="A19" s="163"/>
      <c r="B19" s="780"/>
      <c r="C19" s="680"/>
      <c r="D19" s="780"/>
      <c r="E19" s="680"/>
      <c r="F19" s="780"/>
      <c r="G19" s="680"/>
      <c r="H19" s="780"/>
      <c r="I19" s="781"/>
      <c r="J19" s="782"/>
      <c r="K19" s="780"/>
    </row>
    <row r="20" spans="1:11" ht="12" thickBot="1">
      <c r="A20" s="160" t="s">
        <v>126</v>
      </c>
      <c r="B20" s="690">
        <v>13377298.916666666</v>
      </c>
      <c r="C20" s="681">
        <v>1420995.8333333333</v>
      </c>
      <c r="D20" s="690">
        <v>2358345.4166666665</v>
      </c>
      <c r="E20" s="681">
        <v>1370151.5833333333</v>
      </c>
      <c r="F20" s="690">
        <v>294746.25</v>
      </c>
      <c r="G20" s="681">
        <v>2577930.8333333335</v>
      </c>
      <c r="H20" s="690">
        <v>831169.5</v>
      </c>
      <c r="I20" s="783"/>
      <c r="J20" s="784">
        <v>8853339.416666666</v>
      </c>
      <c r="K20" s="690">
        <v>22230638.333333332</v>
      </c>
    </row>
    <row r="21" spans="1:11" ht="12" thickBot="1">
      <c r="A21" s="163" t="s">
        <v>123</v>
      </c>
      <c r="B21" s="690">
        <v>439801.6082191781</v>
      </c>
      <c r="C21" s="681">
        <v>46717.67123287671</v>
      </c>
      <c r="D21" s="690">
        <v>77534.64383561644</v>
      </c>
      <c r="E21" s="681">
        <v>45046.07945205479</v>
      </c>
      <c r="F21" s="690">
        <v>9690.287671232876</v>
      </c>
      <c r="G21" s="681">
        <v>84753.8904109589</v>
      </c>
      <c r="H21" s="690">
        <v>27326.120547945204</v>
      </c>
      <c r="I21" s="783"/>
      <c r="J21" s="784">
        <v>291068.69315068494</v>
      </c>
      <c r="K21" s="690">
        <v>730870.301369863</v>
      </c>
    </row>
    <row r="22" spans="1:11" ht="12" thickBot="1">
      <c r="A22" s="160" t="s">
        <v>210</v>
      </c>
      <c r="B22" s="785">
        <v>5118356</v>
      </c>
      <c r="C22" s="786">
        <v>908200</v>
      </c>
      <c r="D22" s="785">
        <v>2146790</v>
      </c>
      <c r="E22" s="786">
        <v>1891034</v>
      </c>
      <c r="F22" s="785">
        <v>415013</v>
      </c>
      <c r="G22" s="786">
        <v>2260915</v>
      </c>
      <c r="H22" s="785">
        <v>969432</v>
      </c>
      <c r="I22" s="787"/>
      <c r="J22" s="788">
        <v>8591384</v>
      </c>
      <c r="K22" s="789">
        <v>13709740</v>
      </c>
    </row>
    <row r="23" spans="1:11" ht="12" thickBot="1">
      <c r="A23" s="176" t="s">
        <v>75</v>
      </c>
      <c r="B23" s="688">
        <v>11.637874678823895</v>
      </c>
      <c r="C23" s="683">
        <v>19.440181328235187</v>
      </c>
      <c r="D23" s="688">
        <v>27.688139053704493</v>
      </c>
      <c r="E23" s="683">
        <v>41.97999077839258</v>
      </c>
      <c r="F23" s="688">
        <v>42.82772752268548</v>
      </c>
      <c r="G23" s="683">
        <v>26.676238566007555</v>
      </c>
      <c r="H23" s="688">
        <v>35.47638598384565</v>
      </c>
      <c r="I23" s="790"/>
      <c r="J23" s="791">
        <v>29.516688679233116</v>
      </c>
      <c r="K23" s="688">
        <v>18.758102462644835</v>
      </c>
    </row>
    <row r="24" spans="1:11" ht="12" thickBot="1">
      <c r="A24" s="176"/>
      <c r="B24" s="792"/>
      <c r="C24" s="684"/>
      <c r="D24" s="792"/>
      <c r="E24" s="684"/>
      <c r="F24" s="792"/>
      <c r="G24" s="684"/>
      <c r="H24" s="792"/>
      <c r="I24" s="793"/>
      <c r="J24" s="794"/>
      <c r="K24" s="780"/>
    </row>
    <row r="25" spans="1:11" ht="12" thickBot="1">
      <c r="A25" s="176" t="s">
        <v>211</v>
      </c>
      <c r="B25" s="690">
        <v>0</v>
      </c>
      <c r="C25" s="681">
        <v>0</v>
      </c>
      <c r="D25" s="690">
        <v>0</v>
      </c>
      <c r="E25" s="681">
        <v>0</v>
      </c>
      <c r="F25" s="690">
        <v>0</v>
      </c>
      <c r="G25" s="681">
        <v>0</v>
      </c>
      <c r="H25" s="690">
        <v>0</v>
      </c>
      <c r="I25" s="795"/>
      <c r="J25" s="690">
        <v>0</v>
      </c>
      <c r="K25" s="690">
        <v>0</v>
      </c>
    </row>
    <row r="26" spans="1:11" ht="12" thickBot="1">
      <c r="A26" s="176" t="s">
        <v>76</v>
      </c>
      <c r="B26" s="796">
        <v>0</v>
      </c>
      <c r="C26" s="683">
        <v>0</v>
      </c>
      <c r="D26" s="688">
        <v>0</v>
      </c>
      <c r="E26" s="683">
        <v>0</v>
      </c>
      <c r="F26" s="688">
        <v>0</v>
      </c>
      <c r="G26" s="683">
        <v>0</v>
      </c>
      <c r="H26" s="688">
        <v>0</v>
      </c>
      <c r="I26" s="790"/>
      <c r="J26" s="791">
        <v>0</v>
      </c>
      <c r="K26" s="688">
        <v>0</v>
      </c>
    </row>
    <row r="27" spans="1:11" ht="12" thickBot="1">
      <c r="A27" s="176" t="s">
        <v>212</v>
      </c>
      <c r="B27" s="797">
        <v>21342555</v>
      </c>
      <c r="C27" s="797">
        <v>3289259</v>
      </c>
      <c r="D27" s="797">
        <v>3328723</v>
      </c>
      <c r="E27" s="797">
        <v>1992633</v>
      </c>
      <c r="F27" s="797">
        <v>358396</v>
      </c>
      <c r="G27" s="797">
        <v>3214234</v>
      </c>
      <c r="H27" s="797">
        <v>1235184</v>
      </c>
      <c r="I27" s="624"/>
      <c r="J27" s="185">
        <v>13418429</v>
      </c>
      <c r="K27" s="162">
        <v>34760984</v>
      </c>
    </row>
    <row r="28" spans="1:11" ht="12" thickBot="1">
      <c r="A28" s="160" t="s">
        <v>77</v>
      </c>
      <c r="B28" s="177">
        <v>48.52768748713578</v>
      </c>
      <c r="C28" s="185">
        <v>70.40716956125253</v>
      </c>
      <c r="D28" s="185">
        <v>42.93207313955458</v>
      </c>
      <c r="E28" s="185">
        <v>44.23543678470126</v>
      </c>
      <c r="F28" s="185">
        <v>36.98507331871624</v>
      </c>
      <c r="G28" s="185">
        <v>37.92432399757299</v>
      </c>
      <c r="H28" s="162">
        <v>45.20158643934842</v>
      </c>
      <c r="I28" s="213"/>
      <c r="J28" s="185">
        <v>46.100557413961866</v>
      </c>
      <c r="K28" s="162">
        <v>47.56108427835668</v>
      </c>
    </row>
    <row r="29" spans="1:96" ht="12" hidden="1" thickBot="1">
      <c r="A29" s="155" t="s">
        <v>99</v>
      </c>
      <c r="B29" s="173">
        <v>139371048</v>
      </c>
      <c r="C29" s="187">
        <v>10948781</v>
      </c>
      <c r="D29" s="187">
        <v>13111817</v>
      </c>
      <c r="E29" s="187">
        <v>12769791</v>
      </c>
      <c r="F29" s="187">
        <v>2671609</v>
      </c>
      <c r="G29" s="187">
        <v>20623194</v>
      </c>
      <c r="H29" s="187">
        <v>6888264</v>
      </c>
      <c r="I29" s="187">
        <v>659006</v>
      </c>
      <c r="J29" s="187">
        <f>SUM(C29:I29)</f>
        <v>67672462</v>
      </c>
      <c r="K29" s="188">
        <f>SUM(J29,B29)</f>
        <v>207043510</v>
      </c>
      <c r="L29" s="90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</row>
    <row r="30" spans="1:97" s="17" customFormat="1" ht="11.25" hidden="1">
      <c r="A30" s="154"/>
      <c r="B30" s="164"/>
      <c r="C30" s="165"/>
      <c r="D30" s="165"/>
      <c r="E30" s="165"/>
      <c r="F30" s="165"/>
      <c r="G30" s="165"/>
      <c r="H30" s="165"/>
      <c r="I30" s="165"/>
      <c r="J30" s="165"/>
      <c r="K30" s="166"/>
      <c r="L30" s="90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105"/>
    </row>
    <row r="31" spans="1:13" ht="12" hidden="1" thickBot="1">
      <c r="A31" s="155" t="s">
        <v>73</v>
      </c>
      <c r="B31" s="167">
        <f>B29/12</f>
        <v>11614254</v>
      </c>
      <c r="C31" s="168">
        <f aca="true" t="shared" si="0" ref="C31:K31">C29/12</f>
        <v>912398.4166666666</v>
      </c>
      <c r="D31" s="168">
        <f t="shared" si="0"/>
        <v>1092651.4166666667</v>
      </c>
      <c r="E31" s="168">
        <f t="shared" si="0"/>
        <v>1064149.25</v>
      </c>
      <c r="F31" s="168">
        <f t="shared" si="0"/>
        <v>222634.08333333334</v>
      </c>
      <c r="G31" s="168">
        <f t="shared" si="0"/>
        <v>1718599.5</v>
      </c>
      <c r="H31" s="168">
        <f t="shared" si="0"/>
        <v>574022</v>
      </c>
      <c r="I31" s="168">
        <f t="shared" si="0"/>
        <v>54917.166666666664</v>
      </c>
      <c r="J31" s="168">
        <f t="shared" si="0"/>
        <v>5639371.833333333</v>
      </c>
      <c r="K31" s="169">
        <f t="shared" si="0"/>
        <v>17253625.833333332</v>
      </c>
      <c r="L31" s="90"/>
      <c r="M31" s="35"/>
    </row>
    <row r="32" spans="1:12" ht="12" hidden="1" thickBot="1">
      <c r="A32" s="154" t="s">
        <v>74</v>
      </c>
      <c r="B32" s="170">
        <f>B29/365</f>
        <v>381838.4876712329</v>
      </c>
      <c r="C32" s="171">
        <f aca="true" t="shared" si="1" ref="C32:K32">C29/365</f>
        <v>29996.660273972604</v>
      </c>
      <c r="D32" s="171">
        <f t="shared" si="1"/>
        <v>35922.786301369866</v>
      </c>
      <c r="E32" s="171">
        <f t="shared" si="1"/>
        <v>34985.728767123284</v>
      </c>
      <c r="F32" s="171">
        <f t="shared" si="1"/>
        <v>7319.4767123287675</v>
      </c>
      <c r="G32" s="171">
        <f t="shared" si="1"/>
        <v>56501.901369863015</v>
      </c>
      <c r="H32" s="171">
        <f t="shared" si="1"/>
        <v>18871.956164383562</v>
      </c>
      <c r="I32" s="171">
        <f t="shared" si="1"/>
        <v>1805.495890410959</v>
      </c>
      <c r="J32" s="171">
        <f t="shared" si="1"/>
        <v>185404.00547945205</v>
      </c>
      <c r="K32" s="172">
        <f t="shared" si="1"/>
        <v>567242.493150685</v>
      </c>
      <c r="L32" s="89"/>
    </row>
    <row r="33" spans="1:12" ht="12" hidden="1" thickBot="1">
      <c r="A33" s="155" t="s">
        <v>110</v>
      </c>
      <c r="B33" s="173">
        <v>2298959</v>
      </c>
      <c r="C33" s="174">
        <v>398305</v>
      </c>
      <c r="D33" s="174">
        <v>3393155</v>
      </c>
      <c r="E33" s="174">
        <v>691217</v>
      </c>
      <c r="F33" s="174">
        <v>549153</v>
      </c>
      <c r="G33" s="174">
        <v>3840336</v>
      </c>
      <c r="H33" s="174">
        <v>2398243</v>
      </c>
      <c r="I33" s="174">
        <v>1569</v>
      </c>
      <c r="J33" s="174">
        <f>SUM(C33:I33)</f>
        <v>11271978</v>
      </c>
      <c r="K33" s="175">
        <f>SUM(J33,B33)</f>
        <v>13570937</v>
      </c>
      <c r="L33" s="89"/>
    </row>
    <row r="34" spans="1:12" ht="12" hidden="1" thickBot="1">
      <c r="A34" s="156" t="s">
        <v>75</v>
      </c>
      <c r="B34" s="177">
        <f>B33/B32</f>
        <v>6.020762899049163</v>
      </c>
      <c r="C34" s="161">
        <f aca="true" t="shared" si="2" ref="C34:K34">C33/C32</f>
        <v>13.278311530753971</v>
      </c>
      <c r="D34" s="161">
        <f t="shared" si="2"/>
        <v>94.4568990705102</v>
      </c>
      <c r="E34" s="161">
        <f t="shared" si="2"/>
        <v>19.757113096056155</v>
      </c>
      <c r="F34" s="161">
        <f t="shared" si="2"/>
        <v>75.02626507097408</v>
      </c>
      <c r="G34" s="161">
        <f t="shared" si="2"/>
        <v>67.96826136630436</v>
      </c>
      <c r="H34" s="161">
        <f t="shared" si="2"/>
        <v>127.07972502215362</v>
      </c>
      <c r="I34" s="161">
        <f t="shared" si="2"/>
        <v>0.8690133322003137</v>
      </c>
      <c r="J34" s="161">
        <f t="shared" si="2"/>
        <v>60.796841852746546</v>
      </c>
      <c r="K34" s="162">
        <f t="shared" si="2"/>
        <v>23.924401228514718</v>
      </c>
      <c r="L34" s="89"/>
    </row>
    <row r="35" spans="1:12" ht="11.25" hidden="1">
      <c r="A35" s="156"/>
      <c r="B35" s="189"/>
      <c r="C35" s="179"/>
      <c r="D35" s="179"/>
      <c r="E35" s="179"/>
      <c r="F35" s="179"/>
      <c r="G35" s="179"/>
      <c r="H35" s="179"/>
      <c r="I35" s="179"/>
      <c r="J35" s="179"/>
      <c r="K35" s="166"/>
      <c r="L35" s="89"/>
    </row>
    <row r="36" spans="1:12" ht="11.25" hidden="1">
      <c r="A36" s="156" t="s">
        <v>111</v>
      </c>
      <c r="B36" s="180">
        <v>0</v>
      </c>
      <c r="C36" s="168">
        <v>0</v>
      </c>
      <c r="D36" s="168">
        <v>0</v>
      </c>
      <c r="E36" s="168">
        <v>0</v>
      </c>
      <c r="F36" s="168">
        <v>0</v>
      </c>
      <c r="G36" s="168">
        <v>0</v>
      </c>
      <c r="H36" s="168">
        <v>0</v>
      </c>
      <c r="I36" s="168">
        <v>0</v>
      </c>
      <c r="J36" s="168">
        <f>SUM(C36:I36)</f>
        <v>0</v>
      </c>
      <c r="K36" s="169">
        <v>0</v>
      </c>
      <c r="L36" s="89"/>
    </row>
    <row r="37" spans="1:12" ht="12" hidden="1" thickBot="1">
      <c r="A37" s="156" t="s">
        <v>76</v>
      </c>
      <c r="B37" s="181">
        <v>0</v>
      </c>
      <c r="C37" s="182">
        <v>0</v>
      </c>
      <c r="D37" s="182">
        <v>0</v>
      </c>
      <c r="E37" s="182">
        <v>0</v>
      </c>
      <c r="F37" s="182">
        <v>0</v>
      </c>
      <c r="G37" s="182">
        <v>0</v>
      </c>
      <c r="H37" s="182">
        <v>0</v>
      </c>
      <c r="I37" s="182">
        <v>0</v>
      </c>
      <c r="J37" s="182">
        <v>0</v>
      </c>
      <c r="K37" s="166">
        <v>0</v>
      </c>
      <c r="L37" s="89"/>
    </row>
    <row r="38" spans="1:12" ht="12" hidden="1" thickBot="1">
      <c r="A38" s="156" t="s">
        <v>112</v>
      </c>
      <c r="B38" s="183">
        <v>17518582</v>
      </c>
      <c r="C38" s="184">
        <v>1599951</v>
      </c>
      <c r="D38" s="183">
        <v>1187665</v>
      </c>
      <c r="E38" s="184">
        <v>1604692</v>
      </c>
      <c r="F38" s="183">
        <v>314011</v>
      </c>
      <c r="G38" s="184">
        <v>2041022</v>
      </c>
      <c r="H38" s="183">
        <v>539197</v>
      </c>
      <c r="I38" s="185">
        <v>114325</v>
      </c>
      <c r="J38" s="185">
        <f>SUM(C38:I38)</f>
        <v>7400863</v>
      </c>
      <c r="K38" s="186">
        <f>SUM(J38,B38)</f>
        <v>24919445</v>
      </c>
      <c r="L38" s="89"/>
    </row>
    <row r="39" spans="1:12" ht="11.25" hidden="1">
      <c r="A39" s="156" t="s">
        <v>77</v>
      </c>
      <c r="B39" s="190">
        <f aca="true" t="shared" si="3" ref="B39:K39">B38/B32</f>
        <v>45.87956050958302</v>
      </c>
      <c r="C39" s="190">
        <f t="shared" si="3"/>
        <v>53.33763776990333</v>
      </c>
      <c r="D39" s="190">
        <f t="shared" si="3"/>
        <v>33.06160580185034</v>
      </c>
      <c r="E39" s="190">
        <f t="shared" si="3"/>
        <v>45.867045122351655</v>
      </c>
      <c r="F39" s="190">
        <f t="shared" si="3"/>
        <v>42.900744457740636</v>
      </c>
      <c r="G39" s="190">
        <f t="shared" si="3"/>
        <v>36.123067551999945</v>
      </c>
      <c r="H39" s="190">
        <f t="shared" si="3"/>
        <v>28.571335970862904</v>
      </c>
      <c r="I39" s="190">
        <f t="shared" si="3"/>
        <v>63.32055398585142</v>
      </c>
      <c r="J39" s="190">
        <f t="shared" si="3"/>
        <v>39.917492509730174</v>
      </c>
      <c r="K39" s="191">
        <f t="shared" si="3"/>
        <v>43.930850211146435</v>
      </c>
      <c r="L39" s="89"/>
    </row>
    <row r="40" spans="1:12" ht="16.5" hidden="1" thickBot="1" thickTop="1">
      <c r="A40" s="192" t="s">
        <v>114</v>
      </c>
      <c r="B40" s="193"/>
      <c r="C40" s="194"/>
      <c r="D40" s="159"/>
      <c r="E40" s="159"/>
      <c r="F40" s="159"/>
      <c r="G40" s="159"/>
      <c r="H40" s="159"/>
      <c r="I40" s="159"/>
      <c r="J40" s="159"/>
      <c r="K40" s="195"/>
      <c r="L40" s="89"/>
    </row>
    <row r="41" spans="1:12" ht="12" hidden="1" thickBot="1">
      <c r="A41" s="196" t="s">
        <v>40</v>
      </c>
      <c r="B41" s="197">
        <v>138152464</v>
      </c>
      <c r="C41" s="198">
        <v>10807349</v>
      </c>
      <c r="D41" s="199">
        <v>12527343</v>
      </c>
      <c r="E41" s="199">
        <v>12247666</v>
      </c>
      <c r="F41" s="199">
        <v>2609205</v>
      </c>
      <c r="G41" s="199">
        <v>19375625</v>
      </c>
      <c r="H41" s="199">
        <v>6478968</v>
      </c>
      <c r="I41" s="199">
        <v>85353</v>
      </c>
      <c r="J41" s="198">
        <f>SUM(C41:I41)</f>
        <v>64131509</v>
      </c>
      <c r="K41" s="200">
        <f>SUM(B41:I41)</f>
        <v>202283973</v>
      </c>
      <c r="L41" s="91"/>
    </row>
    <row r="42" spans="1:12" ht="11.25" hidden="1">
      <c r="A42" s="154"/>
      <c r="B42" s="201"/>
      <c r="C42" s="165"/>
      <c r="D42" s="165"/>
      <c r="E42" s="165"/>
      <c r="F42" s="165"/>
      <c r="G42" s="165"/>
      <c r="H42" s="165"/>
      <c r="I42" s="165"/>
      <c r="J42" s="165"/>
      <c r="K42" s="202"/>
      <c r="L42" s="89"/>
    </row>
    <row r="43" spans="1:12" ht="12.75" hidden="1" thickBot="1">
      <c r="A43" s="155" t="s">
        <v>73</v>
      </c>
      <c r="B43" s="167">
        <f>B41/12</f>
        <v>11512705.333333334</v>
      </c>
      <c r="C43" s="168">
        <f aca="true" t="shared" si="4" ref="C43:K43">C41/12</f>
        <v>900612.4166666666</v>
      </c>
      <c r="D43" s="168">
        <f t="shared" si="4"/>
        <v>1043945.25</v>
      </c>
      <c r="E43" s="168">
        <f t="shared" si="4"/>
        <v>1020638.8333333334</v>
      </c>
      <c r="F43" s="168">
        <f t="shared" si="4"/>
        <v>217433.75</v>
      </c>
      <c r="G43" s="168">
        <f t="shared" si="4"/>
        <v>1614635.4166666667</v>
      </c>
      <c r="H43" s="168">
        <f>H41/12</f>
        <v>539914</v>
      </c>
      <c r="I43" s="168">
        <f t="shared" si="4"/>
        <v>7112.75</v>
      </c>
      <c r="J43" s="168">
        <f t="shared" si="4"/>
        <v>5344292.416666667</v>
      </c>
      <c r="K43" s="203">
        <f t="shared" si="4"/>
        <v>16856997.75</v>
      </c>
      <c r="L43" s="88"/>
    </row>
    <row r="44" spans="1:12" ht="11.25" hidden="1">
      <c r="A44" s="154" t="s">
        <v>74</v>
      </c>
      <c r="B44" s="204">
        <f>B41/365</f>
        <v>378499.901369863</v>
      </c>
      <c r="C44" s="171">
        <f aca="true" t="shared" si="5" ref="C44:K44">C41/365</f>
        <v>29609.175342465755</v>
      </c>
      <c r="D44" s="171">
        <f t="shared" si="5"/>
        <v>34321.48767123288</v>
      </c>
      <c r="E44" s="171">
        <f t="shared" si="5"/>
        <v>33555.24931506849</v>
      </c>
      <c r="F44" s="171">
        <f t="shared" si="5"/>
        <v>7148.506849315068</v>
      </c>
      <c r="G44" s="171">
        <f t="shared" si="5"/>
        <v>53083.90410958904</v>
      </c>
      <c r="H44" s="171">
        <f t="shared" si="5"/>
        <v>17750.59726027397</v>
      </c>
      <c r="I44" s="171">
        <f t="shared" si="5"/>
        <v>233.84383561643835</v>
      </c>
      <c r="J44" s="171">
        <f t="shared" si="5"/>
        <v>175702.76438356165</v>
      </c>
      <c r="K44" s="205">
        <f t="shared" si="5"/>
        <v>554202.6657534246</v>
      </c>
      <c r="L44" s="89"/>
    </row>
    <row r="45" spans="1:12" ht="12" hidden="1" thickBot="1">
      <c r="A45" s="155" t="s">
        <v>94</v>
      </c>
      <c r="B45" s="173">
        <v>6446292</v>
      </c>
      <c r="C45" s="174">
        <v>426154</v>
      </c>
      <c r="D45" s="206">
        <v>3734915</v>
      </c>
      <c r="E45" s="174">
        <v>1257547</v>
      </c>
      <c r="F45" s="174">
        <v>611318</v>
      </c>
      <c r="G45" s="174">
        <v>4111271</v>
      </c>
      <c r="H45" s="174">
        <v>2430293</v>
      </c>
      <c r="I45" s="174">
        <v>127617</v>
      </c>
      <c r="J45" s="174">
        <f>SUM(C45:I45)</f>
        <v>12699115</v>
      </c>
      <c r="K45" s="207">
        <f>SUM(B45:I45)</f>
        <v>19145407</v>
      </c>
      <c r="L45" s="89"/>
    </row>
    <row r="46" spans="1:12" ht="12" hidden="1" thickBot="1">
      <c r="A46" s="156" t="s">
        <v>75</v>
      </c>
      <c r="B46" s="177">
        <f>B45/B44</f>
        <v>17.031158995470395</v>
      </c>
      <c r="C46" s="161">
        <f aca="true" t="shared" si="6" ref="C46:K46">C45/C44</f>
        <v>14.392633198021088</v>
      </c>
      <c r="D46" s="161">
        <f t="shared" si="6"/>
        <v>108.82147754715425</v>
      </c>
      <c r="E46" s="161">
        <f t="shared" si="6"/>
        <v>37.47690825337661</v>
      </c>
      <c r="F46" s="161">
        <f t="shared" si="6"/>
        <v>85.51687966257921</v>
      </c>
      <c r="G46" s="161">
        <f t="shared" si="6"/>
        <v>77.44854243411503</v>
      </c>
      <c r="H46" s="161">
        <f t="shared" si="6"/>
        <v>136.9133085701303</v>
      </c>
      <c r="I46" s="161">
        <f t="shared" si="6"/>
        <v>545.7360022494815</v>
      </c>
      <c r="J46" s="208">
        <f t="shared" si="6"/>
        <v>72.27612521950793</v>
      </c>
      <c r="K46" s="209">
        <f t="shared" si="6"/>
        <v>34.54585873197181</v>
      </c>
      <c r="L46" s="89"/>
    </row>
    <row r="47" spans="1:12" ht="11.25" hidden="1">
      <c r="A47" s="156"/>
      <c r="B47" s="178"/>
      <c r="C47" s="179"/>
      <c r="D47" s="179"/>
      <c r="E47" s="179"/>
      <c r="F47" s="179"/>
      <c r="G47" s="179"/>
      <c r="H47" s="179"/>
      <c r="I47" s="179"/>
      <c r="J47" s="179"/>
      <c r="K47" s="202"/>
      <c r="L47" s="89"/>
    </row>
    <row r="48" spans="1:12" ht="11.25" hidden="1">
      <c r="A48" s="156" t="s">
        <v>95</v>
      </c>
      <c r="B48" s="180">
        <v>0</v>
      </c>
      <c r="C48" s="168">
        <v>0</v>
      </c>
      <c r="D48" s="168">
        <v>0</v>
      </c>
      <c r="E48" s="168">
        <v>0</v>
      </c>
      <c r="F48" s="168">
        <v>0</v>
      </c>
      <c r="G48" s="168">
        <v>0</v>
      </c>
      <c r="H48" s="168">
        <v>0</v>
      </c>
      <c r="I48" s="168"/>
      <c r="J48" s="168">
        <v>0</v>
      </c>
      <c r="K48" s="210">
        <f>SUM(B48:J48)</f>
        <v>0</v>
      </c>
      <c r="L48" s="89"/>
    </row>
    <row r="49" spans="1:12" ht="12" hidden="1" thickBot="1">
      <c r="A49" s="156" t="s">
        <v>76</v>
      </c>
      <c r="B49" s="181"/>
      <c r="C49" s="211"/>
      <c r="D49" s="171"/>
      <c r="E49" s="171"/>
      <c r="F49" s="171"/>
      <c r="G49" s="171"/>
      <c r="H49" s="171"/>
      <c r="I49" s="171"/>
      <c r="J49" s="171"/>
      <c r="K49" s="212">
        <f>K48/K44</f>
        <v>0</v>
      </c>
      <c r="L49" s="89"/>
    </row>
    <row r="50" spans="1:12" ht="12" hidden="1" thickBot="1">
      <c r="A50" s="156" t="s">
        <v>96</v>
      </c>
      <c r="B50" s="177">
        <v>16063010</v>
      </c>
      <c r="C50" s="185">
        <v>1252883</v>
      </c>
      <c r="D50" s="213">
        <v>1260452</v>
      </c>
      <c r="E50" s="185">
        <v>959370</v>
      </c>
      <c r="F50" s="213">
        <v>251027</v>
      </c>
      <c r="G50" s="185">
        <v>1682824</v>
      </c>
      <c r="H50" s="185">
        <v>349234</v>
      </c>
      <c r="I50" s="185">
        <v>112227</v>
      </c>
      <c r="J50" s="162">
        <f>SUM(C50:I50)</f>
        <v>5868017</v>
      </c>
      <c r="K50" s="214">
        <f>SUM(J50,B50)</f>
        <v>21931027</v>
      </c>
      <c r="L50" s="89"/>
    </row>
    <row r="51" spans="1:12" ht="12" hidden="1" thickBot="1">
      <c r="A51" s="157" t="s">
        <v>77</v>
      </c>
      <c r="B51" s="177">
        <f>B50/B44</f>
        <v>42.438610794520464</v>
      </c>
      <c r="C51" s="185">
        <f>C50/C44</f>
        <v>42.31401197462949</v>
      </c>
      <c r="D51" s="213">
        <f>D50/D44</f>
        <v>36.72486496138886</v>
      </c>
      <c r="E51" s="185">
        <f aca="true" t="shared" si="7" ref="E51:K51">E50/E44</f>
        <v>28.59075761863526</v>
      </c>
      <c r="F51" s="213">
        <f t="shared" si="7"/>
        <v>35.11600468341889</v>
      </c>
      <c r="G51" s="185">
        <f t="shared" si="7"/>
        <v>31.701210154511145</v>
      </c>
      <c r="H51" s="185">
        <f t="shared" si="7"/>
        <v>19.674492913068875</v>
      </c>
      <c r="I51" s="215">
        <f t="shared" si="7"/>
        <v>479.9228498119574</v>
      </c>
      <c r="J51" s="185">
        <f t="shared" si="7"/>
        <v>33.39740851879846</v>
      </c>
      <c r="K51" s="209">
        <f t="shared" si="7"/>
        <v>39.57221492283029</v>
      </c>
      <c r="L51" s="89"/>
    </row>
    <row r="52" spans="1:12" ht="11.25">
      <c r="A52" s="148"/>
      <c r="L52" s="89"/>
    </row>
    <row r="53" spans="1:12" ht="11.25">
      <c r="A53" s="149"/>
      <c r="B53" s="341"/>
      <c r="C53" s="341"/>
      <c r="D53" s="341"/>
      <c r="E53" s="341"/>
      <c r="F53" s="341"/>
      <c r="G53" s="216"/>
      <c r="H53" s="216"/>
      <c r="I53" s="217"/>
      <c r="J53" s="217"/>
      <c r="L53" s="89"/>
    </row>
    <row r="54" spans="1:10" s="38" customFormat="1" ht="11.25">
      <c r="A54" s="149"/>
      <c r="B54" s="341"/>
      <c r="C54" s="341"/>
      <c r="D54" s="341"/>
      <c r="E54" s="341"/>
      <c r="F54" s="341"/>
      <c r="G54" s="216"/>
      <c r="H54" s="216"/>
      <c r="I54" s="216"/>
      <c r="J54" s="216"/>
    </row>
    <row r="55" spans="2:6" s="38" customFormat="1" ht="11.25">
      <c r="B55" s="341"/>
      <c r="C55" s="341"/>
      <c r="D55" s="341"/>
      <c r="E55" s="341"/>
      <c r="F55" s="341"/>
    </row>
    <row r="56" spans="1:12" s="38" customFormat="1" ht="12">
      <c r="A56" s="335"/>
      <c r="B56" s="334"/>
      <c r="C56" s="334"/>
      <c r="D56" s="334"/>
      <c r="E56" s="334"/>
      <c r="F56" s="334"/>
      <c r="G56" s="334"/>
      <c r="H56" s="334"/>
      <c r="I56" s="336"/>
      <c r="J56" s="219"/>
      <c r="K56" s="218"/>
      <c r="L56" s="92"/>
    </row>
    <row r="57" spans="1:12" s="38" customFormat="1" ht="11.25" customHeight="1">
      <c r="A57" s="337"/>
      <c r="B57" s="338"/>
      <c r="C57" s="338"/>
      <c r="D57" s="338"/>
      <c r="E57" s="338"/>
      <c r="F57" s="338"/>
      <c r="G57" s="338"/>
      <c r="H57" s="338"/>
      <c r="I57" s="338"/>
      <c r="J57" s="338"/>
      <c r="K57" s="338"/>
      <c r="L57" s="92"/>
    </row>
    <row r="58" spans="1:12" ht="11.25">
      <c r="A58" s="220"/>
      <c r="B58" s="333"/>
      <c r="C58" s="333"/>
      <c r="D58" s="333"/>
      <c r="E58" s="333"/>
      <c r="F58" s="333"/>
      <c r="G58" s="333"/>
      <c r="H58" s="333"/>
      <c r="I58" s="333"/>
      <c r="J58" s="333"/>
      <c r="K58" s="333"/>
      <c r="L58" s="89"/>
    </row>
    <row r="59" ht="11.25">
      <c r="A59" s="44"/>
    </row>
    <row r="60" spans="1:2" ht="11.25">
      <c r="A60" s="43"/>
      <c r="B60" s="43"/>
    </row>
  </sheetData>
  <printOptions/>
  <pageMargins left="0.3937007874015748" right="0.1968503937007874" top="1.3779527559055118" bottom="0.984251968503937" header="0.5118110236220472" footer="0.5118110236220472"/>
  <pageSetup fitToHeight="1" fitToWidth="1" horizontalDpi="600" verticalDpi="600" orientation="landscape" paperSize="9" scale="10" r:id="rId1"/>
  <headerFooter alignWithMargins="0">
    <oddHeader>&amp;C&amp;"Arial CE,Tučné"&amp;11Finanční zůstatky na bankovních účtech základního fondu zdravotního pojištění podle jednotlivých zdravotních pojišťoven 
k 31. 12. 2017 a 31. 12. 2018
&amp;R&amp;"Arial CE,Tučné"&amp;10Příloha
Tabulka č. 1 b</oddHeader>
    <oddFooter xml:space="preserve">&amp;L&amp;"Arial CE,Tučné"&amp;10Ministerstvo financí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7"/>
  <sheetViews>
    <sheetView workbookViewId="0" topLeftCell="A1"/>
  </sheetViews>
  <sheetFormatPr defaultColWidth="9.28125" defaultRowHeight="12"/>
  <cols>
    <col min="1" max="1" width="9.28125" style="19" customWidth="1"/>
    <col min="2" max="2" width="52.8515625" style="19" customWidth="1"/>
    <col min="3" max="5" width="29.28125" style="19" customWidth="1"/>
    <col min="6" max="7" width="29.140625" style="19" customWidth="1"/>
    <col min="8" max="39" width="9.28125" style="19" customWidth="1"/>
    <col min="40" max="40" width="13.140625" style="19" customWidth="1"/>
    <col min="41" max="45" width="9.28125" style="19" customWidth="1"/>
    <col min="46" max="46" width="12.140625" style="19" customWidth="1"/>
    <col min="47" max="16384" width="9.28125" style="19" customWidth="1"/>
  </cols>
  <sheetData>
    <row r="1" spans="1:7" ht="15.75" thickTop="1">
      <c r="A1" s="691"/>
      <c r="B1" s="701"/>
      <c r="C1" s="798" t="s">
        <v>42</v>
      </c>
      <c r="D1" s="798" t="s">
        <v>42</v>
      </c>
      <c r="E1" s="702" t="s">
        <v>42</v>
      </c>
      <c r="F1" s="798" t="s">
        <v>215</v>
      </c>
      <c r="G1" s="798" t="s">
        <v>215</v>
      </c>
    </row>
    <row r="2" spans="1:7" ht="13.5" thickBot="1">
      <c r="A2" s="692"/>
      <c r="B2" s="694"/>
      <c r="C2" s="799" t="s">
        <v>31</v>
      </c>
      <c r="D2" s="800" t="s">
        <v>31</v>
      </c>
      <c r="E2" s="703" t="s">
        <v>31</v>
      </c>
      <c r="F2" s="806" t="s">
        <v>31</v>
      </c>
      <c r="G2" s="806" t="s">
        <v>31</v>
      </c>
    </row>
    <row r="3" spans="1:7" ht="13.5" thickTop="1">
      <c r="A3" s="694" t="s">
        <v>6</v>
      </c>
      <c r="B3" s="693" t="s">
        <v>194</v>
      </c>
      <c r="C3" s="801">
        <v>2016</v>
      </c>
      <c r="D3" s="801">
        <v>2017</v>
      </c>
      <c r="E3" s="801">
        <v>2018</v>
      </c>
      <c r="F3" s="807"/>
      <c r="G3" s="808"/>
    </row>
    <row r="4" spans="1:7" ht="12">
      <c r="A4" s="695"/>
      <c r="B4" s="696"/>
      <c r="C4" s="801" t="s">
        <v>61</v>
      </c>
      <c r="D4" s="801" t="s">
        <v>61</v>
      </c>
      <c r="E4" s="801" t="s">
        <v>61</v>
      </c>
      <c r="F4" s="809" t="s">
        <v>216</v>
      </c>
      <c r="G4" s="801" t="s">
        <v>341</v>
      </c>
    </row>
    <row r="5" spans="1:7" ht="13.5" thickBot="1">
      <c r="A5" s="697"/>
      <c r="B5" s="698"/>
      <c r="C5" s="799"/>
      <c r="D5" s="799"/>
      <c r="E5" s="799"/>
      <c r="F5" s="806" t="s">
        <v>217</v>
      </c>
      <c r="G5" s="799" t="s">
        <v>217</v>
      </c>
    </row>
    <row r="6" spans="1:7" ht="14.25" thickBot="1" thickTop="1">
      <c r="A6" s="699"/>
      <c r="B6" s="700"/>
      <c r="C6" s="802" t="s">
        <v>172</v>
      </c>
      <c r="D6" s="802" t="s">
        <v>213</v>
      </c>
      <c r="E6" s="802" t="s">
        <v>214</v>
      </c>
      <c r="F6" s="802" t="s">
        <v>218</v>
      </c>
      <c r="G6" s="802" t="s">
        <v>219</v>
      </c>
    </row>
    <row r="7" spans="1:7" ht="20.1" customHeight="1" thickTop="1">
      <c r="A7" s="626">
        <v>111</v>
      </c>
      <c r="B7" s="367" t="s">
        <v>19</v>
      </c>
      <c r="C7" s="803">
        <v>50784664</v>
      </c>
      <c r="D7" s="803">
        <v>50529632</v>
      </c>
      <c r="E7" s="365">
        <v>54251081</v>
      </c>
      <c r="F7" s="810">
        <f>D7-C7</f>
        <v>-255032</v>
      </c>
      <c r="G7" s="810">
        <f>E7-D7</f>
        <v>3721449</v>
      </c>
    </row>
    <row r="8" spans="1:7" ht="20.1" customHeight="1">
      <c r="A8" s="627">
        <v>201</v>
      </c>
      <c r="B8" s="367" t="s">
        <v>20</v>
      </c>
      <c r="C8" s="804">
        <v>1855394</v>
      </c>
      <c r="D8" s="804">
        <v>2593993</v>
      </c>
      <c r="E8" s="1029">
        <v>2099564</v>
      </c>
      <c r="F8" s="810">
        <f aca="true" t="shared" si="0" ref="F8:F15">D8-C8</f>
        <v>738599</v>
      </c>
      <c r="G8" s="810">
        <f aca="true" t="shared" si="1" ref="G8:G14">E8-D8</f>
        <v>-494429</v>
      </c>
    </row>
    <row r="9" spans="1:7" ht="20.1" customHeight="1">
      <c r="A9" s="628">
        <v>205</v>
      </c>
      <c r="B9" s="368" t="s">
        <v>97</v>
      </c>
      <c r="C9" s="804">
        <v>6391994</v>
      </c>
      <c r="D9" s="804">
        <v>6859916</v>
      </c>
      <c r="E9" s="1029">
        <v>7214071</v>
      </c>
      <c r="F9" s="810">
        <f t="shared" si="0"/>
        <v>467922</v>
      </c>
      <c r="G9" s="810">
        <f t="shared" si="1"/>
        <v>354155</v>
      </c>
    </row>
    <row r="10" spans="1:7" ht="20.1" customHeight="1">
      <c r="A10" s="628">
        <v>207</v>
      </c>
      <c r="B10" s="368" t="s">
        <v>66</v>
      </c>
      <c r="C10" s="804">
        <v>-1426722</v>
      </c>
      <c r="D10" s="804">
        <v>-815757</v>
      </c>
      <c r="E10" s="1029">
        <v>-1288882</v>
      </c>
      <c r="F10" s="810">
        <f t="shared" si="0"/>
        <v>610965</v>
      </c>
      <c r="G10" s="810">
        <f t="shared" si="1"/>
        <v>-473125</v>
      </c>
    </row>
    <row r="11" spans="1:7" ht="20.1" customHeight="1">
      <c r="A11" s="628">
        <v>209</v>
      </c>
      <c r="B11" s="368" t="s">
        <v>91</v>
      </c>
      <c r="C11" s="804">
        <v>62308</v>
      </c>
      <c r="D11" s="804">
        <v>131391</v>
      </c>
      <c r="E11" s="1029">
        <v>-50635</v>
      </c>
      <c r="F11" s="810">
        <f t="shared" si="0"/>
        <v>69083</v>
      </c>
      <c r="G11" s="810">
        <f t="shared" si="1"/>
        <v>-182026</v>
      </c>
    </row>
    <row r="12" spans="1:7" ht="20.1" customHeight="1">
      <c r="A12" s="628">
        <v>211</v>
      </c>
      <c r="B12" s="368" t="s">
        <v>17</v>
      </c>
      <c r="C12" s="804">
        <v>1792552</v>
      </c>
      <c r="D12" s="804">
        <v>2952037</v>
      </c>
      <c r="E12" s="1029">
        <v>2925169</v>
      </c>
      <c r="F12" s="810">
        <f t="shared" si="0"/>
        <v>1159485</v>
      </c>
      <c r="G12" s="810">
        <f t="shared" si="1"/>
        <v>-26868</v>
      </c>
    </row>
    <row r="13" spans="1:7" ht="20.1" customHeight="1" thickBot="1">
      <c r="A13" s="628">
        <v>213</v>
      </c>
      <c r="B13" s="369" t="s">
        <v>41</v>
      </c>
      <c r="C13" s="804">
        <v>2793337</v>
      </c>
      <c r="D13" s="804">
        <v>3002345</v>
      </c>
      <c r="E13" s="1029">
        <v>3209075</v>
      </c>
      <c r="F13" s="810">
        <f t="shared" si="0"/>
        <v>209008</v>
      </c>
      <c r="G13" s="810">
        <f t="shared" si="1"/>
        <v>206730</v>
      </c>
    </row>
    <row r="14" spans="1:7" ht="20.1" customHeight="1" thickBot="1" thickTop="1">
      <c r="A14" s="629" t="s">
        <v>62</v>
      </c>
      <c r="B14" s="370"/>
      <c r="C14" s="805">
        <v>11468863</v>
      </c>
      <c r="D14" s="805">
        <v>14723925</v>
      </c>
      <c r="E14" s="366">
        <v>14108362</v>
      </c>
      <c r="F14" s="805">
        <f t="shared" si="0"/>
        <v>3255062</v>
      </c>
      <c r="G14" s="805">
        <f t="shared" si="1"/>
        <v>-615563</v>
      </c>
    </row>
    <row r="15" spans="1:7" ht="20.1" customHeight="1" thickBot="1" thickTop="1">
      <c r="A15" s="630" t="s">
        <v>63</v>
      </c>
      <c r="B15" s="371"/>
      <c r="C15" s="810">
        <v>62253527</v>
      </c>
      <c r="D15" s="810">
        <v>65253557</v>
      </c>
      <c r="E15" s="1030">
        <v>68359443</v>
      </c>
      <c r="F15" s="810">
        <f t="shared" si="0"/>
        <v>3000030</v>
      </c>
      <c r="G15" s="810">
        <f>E15-D15</f>
        <v>3105886</v>
      </c>
    </row>
    <row r="16" spans="1:7" ht="12">
      <c r="A16" s="147" t="s">
        <v>120</v>
      </c>
      <c r="B16" s="9"/>
      <c r="C16" s="9"/>
      <c r="D16" s="9"/>
      <c r="E16" s="9"/>
      <c r="F16" s="9"/>
      <c r="G16" s="9"/>
    </row>
    <row r="17" spans="1:8" ht="12">
      <c r="A17" s="93" t="s">
        <v>225</v>
      </c>
      <c r="B17" s="372"/>
      <c r="C17" s="372"/>
      <c r="D17" s="372"/>
      <c r="E17" s="9"/>
      <c r="F17" s="9"/>
      <c r="G17" s="9"/>
      <c r="H17" s="9"/>
    </row>
    <row r="18" spans="1:8" ht="12">
      <c r="A18" s="93" t="s">
        <v>197</v>
      </c>
      <c r="B18" s="9"/>
      <c r="C18" s="9"/>
      <c r="D18" s="9"/>
      <c r="E18" s="9"/>
      <c r="F18" s="9"/>
      <c r="G18" s="9"/>
      <c r="H18" s="9"/>
    </row>
    <row r="19" spans="1:8" ht="12">
      <c r="A19" s="372" t="s">
        <v>226</v>
      </c>
      <c r="B19" s="9"/>
      <c r="C19" s="9"/>
      <c r="D19" s="9"/>
      <c r="E19" s="9"/>
      <c r="F19" s="9"/>
      <c r="G19" s="9"/>
      <c r="H19" s="9"/>
    </row>
    <row r="20" spans="1:8" ht="12">
      <c r="A20" s="9"/>
      <c r="B20" s="9"/>
      <c r="C20" s="9"/>
      <c r="D20" s="9"/>
      <c r="E20" s="9"/>
      <c r="F20" s="9"/>
      <c r="G20" s="9"/>
      <c r="H20" s="9"/>
    </row>
    <row r="21" spans="1:8" s="36" customFormat="1" ht="12">
      <c r="A21" s="221"/>
      <c r="B21" s="221"/>
      <c r="C21" s="221"/>
      <c r="D21" s="221"/>
      <c r="E21" s="221"/>
      <c r="F21" s="221"/>
      <c r="G21" s="221"/>
      <c r="H21" s="150"/>
    </row>
    <row r="22" spans="1:7" s="345" customFormat="1" ht="12">
      <c r="A22" s="344"/>
      <c r="B22" s="344"/>
      <c r="C22" s="344"/>
      <c r="D22" s="344"/>
      <c r="E22" s="344"/>
      <c r="F22" s="344"/>
      <c r="G22" s="344"/>
    </row>
    <row r="23" spans="1:7" s="345" customFormat="1" ht="12">
      <c r="A23" s="344"/>
      <c r="B23" s="344"/>
      <c r="C23" s="344"/>
      <c r="D23" s="344"/>
      <c r="E23" s="344"/>
      <c r="F23" s="344"/>
      <c r="G23" s="344"/>
    </row>
    <row r="24" spans="1:7" s="345" customFormat="1" ht="12">
      <c r="A24" s="344"/>
      <c r="B24" s="344"/>
      <c r="C24" s="344"/>
      <c r="D24" s="344"/>
      <c r="E24" s="344"/>
      <c r="F24" s="344"/>
      <c r="G24" s="344"/>
    </row>
    <row r="25" spans="1:7" ht="12">
      <c r="A25" s="342"/>
      <c r="B25" s="343"/>
      <c r="C25" s="343"/>
      <c r="D25" s="343"/>
      <c r="E25" s="342"/>
      <c r="F25" s="342"/>
      <c r="G25" s="342"/>
    </row>
    <row r="26" spans="1:7" ht="12">
      <c r="A26" s="342"/>
      <c r="B26" s="343"/>
      <c r="C26" s="343"/>
      <c r="D26" s="343"/>
      <c r="E26" s="342"/>
      <c r="F26" s="342"/>
      <c r="G26" s="342"/>
    </row>
    <row r="27" spans="1:7" ht="12">
      <c r="A27" s="342"/>
      <c r="B27" s="342"/>
      <c r="C27" s="342"/>
      <c r="D27" s="342"/>
      <c r="E27" s="342"/>
      <c r="F27" s="342"/>
      <c r="G27" s="342"/>
    </row>
  </sheetData>
  <printOptions/>
  <pageMargins left="1.4566929133858268" right="0.7874015748031497" top="1.2598425196850394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&amp;C&amp;"Arial CE,Tučné"&amp;12
Výstupy z přerozdělování platby státu podle skutečnosti 2016 až 2018
&amp;R&amp;"Arial CE,Tučné"&amp;10Příloha
Tabulka č. 1 c
</oddHeader>
    <oddFooter>&amp;L&amp;"Arial CE,Tučné"&amp;10
Ministerstvo financí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2"/>
  <sheetViews>
    <sheetView workbookViewId="0" topLeftCell="A1"/>
  </sheetViews>
  <sheetFormatPr defaultColWidth="9.140625" defaultRowHeight="12"/>
  <cols>
    <col min="1" max="1" width="71.00390625" style="16" customWidth="1"/>
    <col min="2" max="2" width="12.7109375" style="16" customWidth="1"/>
    <col min="3" max="8" width="10.8515625" style="16" customWidth="1"/>
    <col min="9" max="9" width="0.13671875" style="16" customWidth="1"/>
    <col min="10" max="10" width="12.8515625" style="16" customWidth="1"/>
    <col min="11" max="11" width="13.140625" style="16" customWidth="1"/>
    <col min="12" max="256" width="9.28125" style="16" customWidth="1"/>
    <col min="257" max="257" width="71.00390625" style="16" customWidth="1"/>
    <col min="258" max="258" width="12.7109375" style="16" customWidth="1"/>
    <col min="259" max="264" width="10.8515625" style="16" customWidth="1"/>
    <col min="265" max="265" width="0.13671875" style="16" customWidth="1"/>
    <col min="266" max="266" width="12.8515625" style="16" customWidth="1"/>
    <col min="267" max="267" width="13.140625" style="16" customWidth="1"/>
    <col min="268" max="512" width="9.28125" style="16" customWidth="1"/>
    <col min="513" max="513" width="71.00390625" style="16" customWidth="1"/>
    <col min="514" max="514" width="12.7109375" style="16" customWidth="1"/>
    <col min="515" max="520" width="10.8515625" style="16" customWidth="1"/>
    <col min="521" max="521" width="0.13671875" style="16" customWidth="1"/>
    <col min="522" max="522" width="12.8515625" style="16" customWidth="1"/>
    <col min="523" max="523" width="13.140625" style="16" customWidth="1"/>
    <col min="524" max="768" width="9.28125" style="16" customWidth="1"/>
    <col min="769" max="769" width="71.00390625" style="16" customWidth="1"/>
    <col min="770" max="770" width="12.7109375" style="16" customWidth="1"/>
    <col min="771" max="776" width="10.8515625" style="16" customWidth="1"/>
    <col min="777" max="777" width="0.13671875" style="16" customWidth="1"/>
    <col min="778" max="778" width="12.8515625" style="16" customWidth="1"/>
    <col min="779" max="779" width="13.140625" style="16" customWidth="1"/>
    <col min="780" max="1024" width="9.28125" style="16" customWidth="1"/>
    <col min="1025" max="1025" width="71.00390625" style="16" customWidth="1"/>
    <col min="1026" max="1026" width="12.7109375" style="16" customWidth="1"/>
    <col min="1027" max="1032" width="10.8515625" style="16" customWidth="1"/>
    <col min="1033" max="1033" width="0.13671875" style="16" customWidth="1"/>
    <col min="1034" max="1034" width="12.8515625" style="16" customWidth="1"/>
    <col min="1035" max="1035" width="13.140625" style="16" customWidth="1"/>
    <col min="1036" max="1280" width="9.28125" style="16" customWidth="1"/>
    <col min="1281" max="1281" width="71.00390625" style="16" customWidth="1"/>
    <col min="1282" max="1282" width="12.7109375" style="16" customWidth="1"/>
    <col min="1283" max="1288" width="10.8515625" style="16" customWidth="1"/>
    <col min="1289" max="1289" width="0.13671875" style="16" customWidth="1"/>
    <col min="1290" max="1290" width="12.8515625" style="16" customWidth="1"/>
    <col min="1291" max="1291" width="13.140625" style="16" customWidth="1"/>
    <col min="1292" max="1536" width="9.28125" style="16" customWidth="1"/>
    <col min="1537" max="1537" width="71.00390625" style="16" customWidth="1"/>
    <col min="1538" max="1538" width="12.7109375" style="16" customWidth="1"/>
    <col min="1539" max="1544" width="10.8515625" style="16" customWidth="1"/>
    <col min="1545" max="1545" width="0.13671875" style="16" customWidth="1"/>
    <col min="1546" max="1546" width="12.8515625" style="16" customWidth="1"/>
    <col min="1547" max="1547" width="13.140625" style="16" customWidth="1"/>
    <col min="1548" max="1792" width="9.28125" style="16" customWidth="1"/>
    <col min="1793" max="1793" width="71.00390625" style="16" customWidth="1"/>
    <col min="1794" max="1794" width="12.7109375" style="16" customWidth="1"/>
    <col min="1795" max="1800" width="10.8515625" style="16" customWidth="1"/>
    <col min="1801" max="1801" width="0.13671875" style="16" customWidth="1"/>
    <col min="1802" max="1802" width="12.8515625" style="16" customWidth="1"/>
    <col min="1803" max="1803" width="13.140625" style="16" customWidth="1"/>
    <col min="1804" max="2048" width="9.28125" style="16" customWidth="1"/>
    <col min="2049" max="2049" width="71.00390625" style="16" customWidth="1"/>
    <col min="2050" max="2050" width="12.7109375" style="16" customWidth="1"/>
    <col min="2051" max="2056" width="10.8515625" style="16" customWidth="1"/>
    <col min="2057" max="2057" width="0.13671875" style="16" customWidth="1"/>
    <col min="2058" max="2058" width="12.8515625" style="16" customWidth="1"/>
    <col min="2059" max="2059" width="13.140625" style="16" customWidth="1"/>
    <col min="2060" max="2304" width="9.28125" style="16" customWidth="1"/>
    <col min="2305" max="2305" width="71.00390625" style="16" customWidth="1"/>
    <col min="2306" max="2306" width="12.7109375" style="16" customWidth="1"/>
    <col min="2307" max="2312" width="10.8515625" style="16" customWidth="1"/>
    <col min="2313" max="2313" width="0.13671875" style="16" customWidth="1"/>
    <col min="2314" max="2314" width="12.8515625" style="16" customWidth="1"/>
    <col min="2315" max="2315" width="13.140625" style="16" customWidth="1"/>
    <col min="2316" max="2560" width="9.28125" style="16" customWidth="1"/>
    <col min="2561" max="2561" width="71.00390625" style="16" customWidth="1"/>
    <col min="2562" max="2562" width="12.7109375" style="16" customWidth="1"/>
    <col min="2563" max="2568" width="10.8515625" style="16" customWidth="1"/>
    <col min="2569" max="2569" width="0.13671875" style="16" customWidth="1"/>
    <col min="2570" max="2570" width="12.8515625" style="16" customWidth="1"/>
    <col min="2571" max="2571" width="13.140625" style="16" customWidth="1"/>
    <col min="2572" max="2816" width="9.28125" style="16" customWidth="1"/>
    <col min="2817" max="2817" width="71.00390625" style="16" customWidth="1"/>
    <col min="2818" max="2818" width="12.7109375" style="16" customWidth="1"/>
    <col min="2819" max="2824" width="10.8515625" style="16" customWidth="1"/>
    <col min="2825" max="2825" width="0.13671875" style="16" customWidth="1"/>
    <col min="2826" max="2826" width="12.8515625" style="16" customWidth="1"/>
    <col min="2827" max="2827" width="13.140625" style="16" customWidth="1"/>
    <col min="2828" max="3072" width="9.28125" style="16" customWidth="1"/>
    <col min="3073" max="3073" width="71.00390625" style="16" customWidth="1"/>
    <col min="3074" max="3074" width="12.7109375" style="16" customWidth="1"/>
    <col min="3075" max="3080" width="10.8515625" style="16" customWidth="1"/>
    <col min="3081" max="3081" width="0.13671875" style="16" customWidth="1"/>
    <col min="3082" max="3082" width="12.8515625" style="16" customWidth="1"/>
    <col min="3083" max="3083" width="13.140625" style="16" customWidth="1"/>
    <col min="3084" max="3328" width="9.28125" style="16" customWidth="1"/>
    <col min="3329" max="3329" width="71.00390625" style="16" customWidth="1"/>
    <col min="3330" max="3330" width="12.7109375" style="16" customWidth="1"/>
    <col min="3331" max="3336" width="10.8515625" style="16" customWidth="1"/>
    <col min="3337" max="3337" width="0.13671875" style="16" customWidth="1"/>
    <col min="3338" max="3338" width="12.8515625" style="16" customWidth="1"/>
    <col min="3339" max="3339" width="13.140625" style="16" customWidth="1"/>
    <col min="3340" max="3584" width="9.28125" style="16" customWidth="1"/>
    <col min="3585" max="3585" width="71.00390625" style="16" customWidth="1"/>
    <col min="3586" max="3586" width="12.7109375" style="16" customWidth="1"/>
    <col min="3587" max="3592" width="10.8515625" style="16" customWidth="1"/>
    <col min="3593" max="3593" width="0.13671875" style="16" customWidth="1"/>
    <col min="3594" max="3594" width="12.8515625" style="16" customWidth="1"/>
    <col min="3595" max="3595" width="13.140625" style="16" customWidth="1"/>
    <col min="3596" max="3840" width="9.28125" style="16" customWidth="1"/>
    <col min="3841" max="3841" width="71.00390625" style="16" customWidth="1"/>
    <col min="3842" max="3842" width="12.7109375" style="16" customWidth="1"/>
    <col min="3843" max="3848" width="10.8515625" style="16" customWidth="1"/>
    <col min="3849" max="3849" width="0.13671875" style="16" customWidth="1"/>
    <col min="3850" max="3850" width="12.8515625" style="16" customWidth="1"/>
    <col min="3851" max="3851" width="13.140625" style="16" customWidth="1"/>
    <col min="3852" max="4096" width="9.28125" style="16" customWidth="1"/>
    <col min="4097" max="4097" width="71.00390625" style="16" customWidth="1"/>
    <col min="4098" max="4098" width="12.7109375" style="16" customWidth="1"/>
    <col min="4099" max="4104" width="10.8515625" style="16" customWidth="1"/>
    <col min="4105" max="4105" width="0.13671875" style="16" customWidth="1"/>
    <col min="4106" max="4106" width="12.8515625" style="16" customWidth="1"/>
    <col min="4107" max="4107" width="13.140625" style="16" customWidth="1"/>
    <col min="4108" max="4352" width="9.28125" style="16" customWidth="1"/>
    <col min="4353" max="4353" width="71.00390625" style="16" customWidth="1"/>
    <col min="4354" max="4354" width="12.7109375" style="16" customWidth="1"/>
    <col min="4355" max="4360" width="10.8515625" style="16" customWidth="1"/>
    <col min="4361" max="4361" width="0.13671875" style="16" customWidth="1"/>
    <col min="4362" max="4362" width="12.8515625" style="16" customWidth="1"/>
    <col min="4363" max="4363" width="13.140625" style="16" customWidth="1"/>
    <col min="4364" max="4608" width="9.28125" style="16" customWidth="1"/>
    <col min="4609" max="4609" width="71.00390625" style="16" customWidth="1"/>
    <col min="4610" max="4610" width="12.7109375" style="16" customWidth="1"/>
    <col min="4611" max="4616" width="10.8515625" style="16" customWidth="1"/>
    <col min="4617" max="4617" width="0.13671875" style="16" customWidth="1"/>
    <col min="4618" max="4618" width="12.8515625" style="16" customWidth="1"/>
    <col min="4619" max="4619" width="13.140625" style="16" customWidth="1"/>
    <col min="4620" max="4864" width="9.28125" style="16" customWidth="1"/>
    <col min="4865" max="4865" width="71.00390625" style="16" customWidth="1"/>
    <col min="4866" max="4866" width="12.7109375" style="16" customWidth="1"/>
    <col min="4867" max="4872" width="10.8515625" style="16" customWidth="1"/>
    <col min="4873" max="4873" width="0.13671875" style="16" customWidth="1"/>
    <col min="4874" max="4874" width="12.8515625" style="16" customWidth="1"/>
    <col min="4875" max="4875" width="13.140625" style="16" customWidth="1"/>
    <col min="4876" max="5120" width="9.28125" style="16" customWidth="1"/>
    <col min="5121" max="5121" width="71.00390625" style="16" customWidth="1"/>
    <col min="5122" max="5122" width="12.7109375" style="16" customWidth="1"/>
    <col min="5123" max="5128" width="10.8515625" style="16" customWidth="1"/>
    <col min="5129" max="5129" width="0.13671875" style="16" customWidth="1"/>
    <col min="5130" max="5130" width="12.8515625" style="16" customWidth="1"/>
    <col min="5131" max="5131" width="13.140625" style="16" customWidth="1"/>
    <col min="5132" max="5376" width="9.28125" style="16" customWidth="1"/>
    <col min="5377" max="5377" width="71.00390625" style="16" customWidth="1"/>
    <col min="5378" max="5378" width="12.7109375" style="16" customWidth="1"/>
    <col min="5379" max="5384" width="10.8515625" style="16" customWidth="1"/>
    <col min="5385" max="5385" width="0.13671875" style="16" customWidth="1"/>
    <col min="5386" max="5386" width="12.8515625" style="16" customWidth="1"/>
    <col min="5387" max="5387" width="13.140625" style="16" customWidth="1"/>
    <col min="5388" max="5632" width="9.28125" style="16" customWidth="1"/>
    <col min="5633" max="5633" width="71.00390625" style="16" customWidth="1"/>
    <col min="5634" max="5634" width="12.7109375" style="16" customWidth="1"/>
    <col min="5635" max="5640" width="10.8515625" style="16" customWidth="1"/>
    <col min="5641" max="5641" width="0.13671875" style="16" customWidth="1"/>
    <col min="5642" max="5642" width="12.8515625" style="16" customWidth="1"/>
    <col min="5643" max="5643" width="13.140625" style="16" customWidth="1"/>
    <col min="5644" max="5888" width="9.28125" style="16" customWidth="1"/>
    <col min="5889" max="5889" width="71.00390625" style="16" customWidth="1"/>
    <col min="5890" max="5890" width="12.7109375" style="16" customWidth="1"/>
    <col min="5891" max="5896" width="10.8515625" style="16" customWidth="1"/>
    <col min="5897" max="5897" width="0.13671875" style="16" customWidth="1"/>
    <col min="5898" max="5898" width="12.8515625" style="16" customWidth="1"/>
    <col min="5899" max="5899" width="13.140625" style="16" customWidth="1"/>
    <col min="5900" max="6144" width="9.28125" style="16" customWidth="1"/>
    <col min="6145" max="6145" width="71.00390625" style="16" customWidth="1"/>
    <col min="6146" max="6146" width="12.7109375" style="16" customWidth="1"/>
    <col min="6147" max="6152" width="10.8515625" style="16" customWidth="1"/>
    <col min="6153" max="6153" width="0.13671875" style="16" customWidth="1"/>
    <col min="6154" max="6154" width="12.8515625" style="16" customWidth="1"/>
    <col min="6155" max="6155" width="13.140625" style="16" customWidth="1"/>
    <col min="6156" max="6400" width="9.28125" style="16" customWidth="1"/>
    <col min="6401" max="6401" width="71.00390625" style="16" customWidth="1"/>
    <col min="6402" max="6402" width="12.7109375" style="16" customWidth="1"/>
    <col min="6403" max="6408" width="10.8515625" style="16" customWidth="1"/>
    <col min="6409" max="6409" width="0.13671875" style="16" customWidth="1"/>
    <col min="6410" max="6410" width="12.8515625" style="16" customWidth="1"/>
    <col min="6411" max="6411" width="13.140625" style="16" customWidth="1"/>
    <col min="6412" max="6656" width="9.28125" style="16" customWidth="1"/>
    <col min="6657" max="6657" width="71.00390625" style="16" customWidth="1"/>
    <col min="6658" max="6658" width="12.7109375" style="16" customWidth="1"/>
    <col min="6659" max="6664" width="10.8515625" style="16" customWidth="1"/>
    <col min="6665" max="6665" width="0.13671875" style="16" customWidth="1"/>
    <col min="6666" max="6666" width="12.8515625" style="16" customWidth="1"/>
    <col min="6667" max="6667" width="13.140625" style="16" customWidth="1"/>
    <col min="6668" max="6912" width="9.28125" style="16" customWidth="1"/>
    <col min="6913" max="6913" width="71.00390625" style="16" customWidth="1"/>
    <col min="6914" max="6914" width="12.7109375" style="16" customWidth="1"/>
    <col min="6915" max="6920" width="10.8515625" style="16" customWidth="1"/>
    <col min="6921" max="6921" width="0.13671875" style="16" customWidth="1"/>
    <col min="6922" max="6922" width="12.8515625" style="16" customWidth="1"/>
    <col min="6923" max="6923" width="13.140625" style="16" customWidth="1"/>
    <col min="6924" max="7168" width="9.28125" style="16" customWidth="1"/>
    <col min="7169" max="7169" width="71.00390625" style="16" customWidth="1"/>
    <col min="7170" max="7170" width="12.7109375" style="16" customWidth="1"/>
    <col min="7171" max="7176" width="10.8515625" style="16" customWidth="1"/>
    <col min="7177" max="7177" width="0.13671875" style="16" customWidth="1"/>
    <col min="7178" max="7178" width="12.8515625" style="16" customWidth="1"/>
    <col min="7179" max="7179" width="13.140625" style="16" customWidth="1"/>
    <col min="7180" max="7424" width="9.28125" style="16" customWidth="1"/>
    <col min="7425" max="7425" width="71.00390625" style="16" customWidth="1"/>
    <col min="7426" max="7426" width="12.7109375" style="16" customWidth="1"/>
    <col min="7427" max="7432" width="10.8515625" style="16" customWidth="1"/>
    <col min="7433" max="7433" width="0.13671875" style="16" customWidth="1"/>
    <col min="7434" max="7434" width="12.8515625" style="16" customWidth="1"/>
    <col min="7435" max="7435" width="13.140625" style="16" customWidth="1"/>
    <col min="7436" max="7680" width="9.28125" style="16" customWidth="1"/>
    <col min="7681" max="7681" width="71.00390625" style="16" customWidth="1"/>
    <col min="7682" max="7682" width="12.7109375" style="16" customWidth="1"/>
    <col min="7683" max="7688" width="10.8515625" style="16" customWidth="1"/>
    <col min="7689" max="7689" width="0.13671875" style="16" customWidth="1"/>
    <col min="7690" max="7690" width="12.8515625" style="16" customWidth="1"/>
    <col min="7691" max="7691" width="13.140625" style="16" customWidth="1"/>
    <col min="7692" max="7936" width="9.28125" style="16" customWidth="1"/>
    <col min="7937" max="7937" width="71.00390625" style="16" customWidth="1"/>
    <col min="7938" max="7938" width="12.7109375" style="16" customWidth="1"/>
    <col min="7939" max="7944" width="10.8515625" style="16" customWidth="1"/>
    <col min="7945" max="7945" width="0.13671875" style="16" customWidth="1"/>
    <col min="7946" max="7946" width="12.8515625" style="16" customWidth="1"/>
    <col min="7947" max="7947" width="13.140625" style="16" customWidth="1"/>
    <col min="7948" max="8192" width="9.28125" style="16" customWidth="1"/>
    <col min="8193" max="8193" width="71.00390625" style="16" customWidth="1"/>
    <col min="8194" max="8194" width="12.7109375" style="16" customWidth="1"/>
    <col min="8195" max="8200" width="10.8515625" style="16" customWidth="1"/>
    <col min="8201" max="8201" width="0.13671875" style="16" customWidth="1"/>
    <col min="8202" max="8202" width="12.8515625" style="16" customWidth="1"/>
    <col min="8203" max="8203" width="13.140625" style="16" customWidth="1"/>
    <col min="8204" max="8448" width="9.28125" style="16" customWidth="1"/>
    <col min="8449" max="8449" width="71.00390625" style="16" customWidth="1"/>
    <col min="8450" max="8450" width="12.7109375" style="16" customWidth="1"/>
    <col min="8451" max="8456" width="10.8515625" style="16" customWidth="1"/>
    <col min="8457" max="8457" width="0.13671875" style="16" customWidth="1"/>
    <col min="8458" max="8458" width="12.8515625" style="16" customWidth="1"/>
    <col min="8459" max="8459" width="13.140625" style="16" customWidth="1"/>
    <col min="8460" max="8704" width="9.28125" style="16" customWidth="1"/>
    <col min="8705" max="8705" width="71.00390625" style="16" customWidth="1"/>
    <col min="8706" max="8706" width="12.7109375" style="16" customWidth="1"/>
    <col min="8707" max="8712" width="10.8515625" style="16" customWidth="1"/>
    <col min="8713" max="8713" width="0.13671875" style="16" customWidth="1"/>
    <col min="8714" max="8714" width="12.8515625" style="16" customWidth="1"/>
    <col min="8715" max="8715" width="13.140625" style="16" customWidth="1"/>
    <col min="8716" max="8960" width="9.28125" style="16" customWidth="1"/>
    <col min="8961" max="8961" width="71.00390625" style="16" customWidth="1"/>
    <col min="8962" max="8962" width="12.7109375" style="16" customWidth="1"/>
    <col min="8963" max="8968" width="10.8515625" style="16" customWidth="1"/>
    <col min="8969" max="8969" width="0.13671875" style="16" customWidth="1"/>
    <col min="8970" max="8970" width="12.8515625" style="16" customWidth="1"/>
    <col min="8971" max="8971" width="13.140625" style="16" customWidth="1"/>
    <col min="8972" max="9216" width="9.28125" style="16" customWidth="1"/>
    <col min="9217" max="9217" width="71.00390625" style="16" customWidth="1"/>
    <col min="9218" max="9218" width="12.7109375" style="16" customWidth="1"/>
    <col min="9219" max="9224" width="10.8515625" style="16" customWidth="1"/>
    <col min="9225" max="9225" width="0.13671875" style="16" customWidth="1"/>
    <col min="9226" max="9226" width="12.8515625" style="16" customWidth="1"/>
    <col min="9227" max="9227" width="13.140625" style="16" customWidth="1"/>
    <col min="9228" max="9472" width="9.28125" style="16" customWidth="1"/>
    <col min="9473" max="9473" width="71.00390625" style="16" customWidth="1"/>
    <col min="9474" max="9474" width="12.7109375" style="16" customWidth="1"/>
    <col min="9475" max="9480" width="10.8515625" style="16" customWidth="1"/>
    <col min="9481" max="9481" width="0.13671875" style="16" customWidth="1"/>
    <col min="9482" max="9482" width="12.8515625" style="16" customWidth="1"/>
    <col min="9483" max="9483" width="13.140625" style="16" customWidth="1"/>
    <col min="9484" max="9728" width="9.28125" style="16" customWidth="1"/>
    <col min="9729" max="9729" width="71.00390625" style="16" customWidth="1"/>
    <col min="9730" max="9730" width="12.7109375" style="16" customWidth="1"/>
    <col min="9731" max="9736" width="10.8515625" style="16" customWidth="1"/>
    <col min="9737" max="9737" width="0.13671875" style="16" customWidth="1"/>
    <col min="9738" max="9738" width="12.8515625" style="16" customWidth="1"/>
    <col min="9739" max="9739" width="13.140625" style="16" customWidth="1"/>
    <col min="9740" max="9984" width="9.28125" style="16" customWidth="1"/>
    <col min="9985" max="9985" width="71.00390625" style="16" customWidth="1"/>
    <col min="9986" max="9986" width="12.7109375" style="16" customWidth="1"/>
    <col min="9987" max="9992" width="10.8515625" style="16" customWidth="1"/>
    <col min="9993" max="9993" width="0.13671875" style="16" customWidth="1"/>
    <col min="9994" max="9994" width="12.8515625" style="16" customWidth="1"/>
    <col min="9995" max="9995" width="13.140625" style="16" customWidth="1"/>
    <col min="9996" max="10240" width="9.28125" style="16" customWidth="1"/>
    <col min="10241" max="10241" width="71.00390625" style="16" customWidth="1"/>
    <col min="10242" max="10242" width="12.7109375" style="16" customWidth="1"/>
    <col min="10243" max="10248" width="10.8515625" style="16" customWidth="1"/>
    <col min="10249" max="10249" width="0.13671875" style="16" customWidth="1"/>
    <col min="10250" max="10250" width="12.8515625" style="16" customWidth="1"/>
    <col min="10251" max="10251" width="13.140625" style="16" customWidth="1"/>
    <col min="10252" max="10496" width="9.28125" style="16" customWidth="1"/>
    <col min="10497" max="10497" width="71.00390625" style="16" customWidth="1"/>
    <col min="10498" max="10498" width="12.7109375" style="16" customWidth="1"/>
    <col min="10499" max="10504" width="10.8515625" style="16" customWidth="1"/>
    <col min="10505" max="10505" width="0.13671875" style="16" customWidth="1"/>
    <col min="10506" max="10506" width="12.8515625" style="16" customWidth="1"/>
    <col min="10507" max="10507" width="13.140625" style="16" customWidth="1"/>
    <col min="10508" max="10752" width="9.28125" style="16" customWidth="1"/>
    <col min="10753" max="10753" width="71.00390625" style="16" customWidth="1"/>
    <col min="10754" max="10754" width="12.7109375" style="16" customWidth="1"/>
    <col min="10755" max="10760" width="10.8515625" style="16" customWidth="1"/>
    <col min="10761" max="10761" width="0.13671875" style="16" customWidth="1"/>
    <col min="10762" max="10762" width="12.8515625" style="16" customWidth="1"/>
    <col min="10763" max="10763" width="13.140625" style="16" customWidth="1"/>
    <col min="10764" max="11008" width="9.28125" style="16" customWidth="1"/>
    <col min="11009" max="11009" width="71.00390625" style="16" customWidth="1"/>
    <col min="11010" max="11010" width="12.7109375" style="16" customWidth="1"/>
    <col min="11011" max="11016" width="10.8515625" style="16" customWidth="1"/>
    <col min="11017" max="11017" width="0.13671875" style="16" customWidth="1"/>
    <col min="11018" max="11018" width="12.8515625" style="16" customWidth="1"/>
    <col min="11019" max="11019" width="13.140625" style="16" customWidth="1"/>
    <col min="11020" max="11264" width="9.28125" style="16" customWidth="1"/>
    <col min="11265" max="11265" width="71.00390625" style="16" customWidth="1"/>
    <col min="11266" max="11266" width="12.7109375" style="16" customWidth="1"/>
    <col min="11267" max="11272" width="10.8515625" style="16" customWidth="1"/>
    <col min="11273" max="11273" width="0.13671875" style="16" customWidth="1"/>
    <col min="11274" max="11274" width="12.8515625" style="16" customWidth="1"/>
    <col min="11275" max="11275" width="13.140625" style="16" customWidth="1"/>
    <col min="11276" max="11520" width="9.28125" style="16" customWidth="1"/>
    <col min="11521" max="11521" width="71.00390625" style="16" customWidth="1"/>
    <col min="11522" max="11522" width="12.7109375" style="16" customWidth="1"/>
    <col min="11523" max="11528" width="10.8515625" style="16" customWidth="1"/>
    <col min="11529" max="11529" width="0.13671875" style="16" customWidth="1"/>
    <col min="11530" max="11530" width="12.8515625" style="16" customWidth="1"/>
    <col min="11531" max="11531" width="13.140625" style="16" customWidth="1"/>
    <col min="11532" max="11776" width="9.28125" style="16" customWidth="1"/>
    <col min="11777" max="11777" width="71.00390625" style="16" customWidth="1"/>
    <col min="11778" max="11778" width="12.7109375" style="16" customWidth="1"/>
    <col min="11779" max="11784" width="10.8515625" style="16" customWidth="1"/>
    <col min="11785" max="11785" width="0.13671875" style="16" customWidth="1"/>
    <col min="11786" max="11786" width="12.8515625" style="16" customWidth="1"/>
    <col min="11787" max="11787" width="13.140625" style="16" customWidth="1"/>
    <col min="11788" max="12032" width="9.28125" style="16" customWidth="1"/>
    <col min="12033" max="12033" width="71.00390625" style="16" customWidth="1"/>
    <col min="12034" max="12034" width="12.7109375" style="16" customWidth="1"/>
    <col min="12035" max="12040" width="10.8515625" style="16" customWidth="1"/>
    <col min="12041" max="12041" width="0.13671875" style="16" customWidth="1"/>
    <col min="12042" max="12042" width="12.8515625" style="16" customWidth="1"/>
    <col min="12043" max="12043" width="13.140625" style="16" customWidth="1"/>
    <col min="12044" max="12288" width="9.28125" style="16" customWidth="1"/>
    <col min="12289" max="12289" width="71.00390625" style="16" customWidth="1"/>
    <col min="12290" max="12290" width="12.7109375" style="16" customWidth="1"/>
    <col min="12291" max="12296" width="10.8515625" style="16" customWidth="1"/>
    <col min="12297" max="12297" width="0.13671875" style="16" customWidth="1"/>
    <col min="12298" max="12298" width="12.8515625" style="16" customWidth="1"/>
    <col min="12299" max="12299" width="13.140625" style="16" customWidth="1"/>
    <col min="12300" max="12544" width="9.28125" style="16" customWidth="1"/>
    <col min="12545" max="12545" width="71.00390625" style="16" customWidth="1"/>
    <col min="12546" max="12546" width="12.7109375" style="16" customWidth="1"/>
    <col min="12547" max="12552" width="10.8515625" style="16" customWidth="1"/>
    <col min="12553" max="12553" width="0.13671875" style="16" customWidth="1"/>
    <col min="12554" max="12554" width="12.8515625" style="16" customWidth="1"/>
    <col min="12555" max="12555" width="13.140625" style="16" customWidth="1"/>
    <col min="12556" max="12800" width="9.28125" style="16" customWidth="1"/>
    <col min="12801" max="12801" width="71.00390625" style="16" customWidth="1"/>
    <col min="12802" max="12802" width="12.7109375" style="16" customWidth="1"/>
    <col min="12803" max="12808" width="10.8515625" style="16" customWidth="1"/>
    <col min="12809" max="12809" width="0.13671875" style="16" customWidth="1"/>
    <col min="12810" max="12810" width="12.8515625" style="16" customWidth="1"/>
    <col min="12811" max="12811" width="13.140625" style="16" customWidth="1"/>
    <col min="12812" max="13056" width="9.28125" style="16" customWidth="1"/>
    <col min="13057" max="13057" width="71.00390625" style="16" customWidth="1"/>
    <col min="13058" max="13058" width="12.7109375" style="16" customWidth="1"/>
    <col min="13059" max="13064" width="10.8515625" style="16" customWidth="1"/>
    <col min="13065" max="13065" width="0.13671875" style="16" customWidth="1"/>
    <col min="13066" max="13066" width="12.8515625" style="16" customWidth="1"/>
    <col min="13067" max="13067" width="13.140625" style="16" customWidth="1"/>
    <col min="13068" max="13312" width="9.28125" style="16" customWidth="1"/>
    <col min="13313" max="13313" width="71.00390625" style="16" customWidth="1"/>
    <col min="13314" max="13314" width="12.7109375" style="16" customWidth="1"/>
    <col min="13315" max="13320" width="10.8515625" style="16" customWidth="1"/>
    <col min="13321" max="13321" width="0.13671875" style="16" customWidth="1"/>
    <col min="13322" max="13322" width="12.8515625" style="16" customWidth="1"/>
    <col min="13323" max="13323" width="13.140625" style="16" customWidth="1"/>
    <col min="13324" max="13568" width="9.28125" style="16" customWidth="1"/>
    <col min="13569" max="13569" width="71.00390625" style="16" customWidth="1"/>
    <col min="13570" max="13570" width="12.7109375" style="16" customWidth="1"/>
    <col min="13571" max="13576" width="10.8515625" style="16" customWidth="1"/>
    <col min="13577" max="13577" width="0.13671875" style="16" customWidth="1"/>
    <col min="13578" max="13578" width="12.8515625" style="16" customWidth="1"/>
    <col min="13579" max="13579" width="13.140625" style="16" customWidth="1"/>
    <col min="13580" max="13824" width="9.28125" style="16" customWidth="1"/>
    <col min="13825" max="13825" width="71.00390625" style="16" customWidth="1"/>
    <col min="13826" max="13826" width="12.7109375" style="16" customWidth="1"/>
    <col min="13827" max="13832" width="10.8515625" style="16" customWidth="1"/>
    <col min="13833" max="13833" width="0.13671875" style="16" customWidth="1"/>
    <col min="13834" max="13834" width="12.8515625" style="16" customWidth="1"/>
    <col min="13835" max="13835" width="13.140625" style="16" customWidth="1"/>
    <col min="13836" max="14080" width="9.28125" style="16" customWidth="1"/>
    <col min="14081" max="14081" width="71.00390625" style="16" customWidth="1"/>
    <col min="14082" max="14082" width="12.7109375" style="16" customWidth="1"/>
    <col min="14083" max="14088" width="10.8515625" style="16" customWidth="1"/>
    <col min="14089" max="14089" width="0.13671875" style="16" customWidth="1"/>
    <col min="14090" max="14090" width="12.8515625" style="16" customWidth="1"/>
    <col min="14091" max="14091" width="13.140625" style="16" customWidth="1"/>
    <col min="14092" max="14336" width="9.28125" style="16" customWidth="1"/>
    <col min="14337" max="14337" width="71.00390625" style="16" customWidth="1"/>
    <col min="14338" max="14338" width="12.7109375" style="16" customWidth="1"/>
    <col min="14339" max="14344" width="10.8515625" style="16" customWidth="1"/>
    <col min="14345" max="14345" width="0.13671875" style="16" customWidth="1"/>
    <col min="14346" max="14346" width="12.8515625" style="16" customWidth="1"/>
    <col min="14347" max="14347" width="13.140625" style="16" customWidth="1"/>
    <col min="14348" max="14592" width="9.28125" style="16" customWidth="1"/>
    <col min="14593" max="14593" width="71.00390625" style="16" customWidth="1"/>
    <col min="14594" max="14594" width="12.7109375" style="16" customWidth="1"/>
    <col min="14595" max="14600" width="10.8515625" style="16" customWidth="1"/>
    <col min="14601" max="14601" width="0.13671875" style="16" customWidth="1"/>
    <col min="14602" max="14602" width="12.8515625" style="16" customWidth="1"/>
    <col min="14603" max="14603" width="13.140625" style="16" customWidth="1"/>
    <col min="14604" max="14848" width="9.28125" style="16" customWidth="1"/>
    <col min="14849" max="14849" width="71.00390625" style="16" customWidth="1"/>
    <col min="14850" max="14850" width="12.7109375" style="16" customWidth="1"/>
    <col min="14851" max="14856" width="10.8515625" style="16" customWidth="1"/>
    <col min="14857" max="14857" width="0.13671875" style="16" customWidth="1"/>
    <col min="14858" max="14858" width="12.8515625" style="16" customWidth="1"/>
    <col min="14859" max="14859" width="13.140625" style="16" customWidth="1"/>
    <col min="14860" max="15104" width="9.28125" style="16" customWidth="1"/>
    <col min="15105" max="15105" width="71.00390625" style="16" customWidth="1"/>
    <col min="15106" max="15106" width="12.7109375" style="16" customWidth="1"/>
    <col min="15107" max="15112" width="10.8515625" style="16" customWidth="1"/>
    <col min="15113" max="15113" width="0.13671875" style="16" customWidth="1"/>
    <col min="15114" max="15114" width="12.8515625" style="16" customWidth="1"/>
    <col min="15115" max="15115" width="13.140625" style="16" customWidth="1"/>
    <col min="15116" max="15360" width="9.28125" style="16" customWidth="1"/>
    <col min="15361" max="15361" width="71.00390625" style="16" customWidth="1"/>
    <col min="15362" max="15362" width="12.7109375" style="16" customWidth="1"/>
    <col min="15363" max="15368" width="10.8515625" style="16" customWidth="1"/>
    <col min="15369" max="15369" width="0.13671875" style="16" customWidth="1"/>
    <col min="15370" max="15370" width="12.8515625" style="16" customWidth="1"/>
    <col min="15371" max="15371" width="13.140625" style="16" customWidth="1"/>
    <col min="15372" max="15616" width="9.28125" style="16" customWidth="1"/>
    <col min="15617" max="15617" width="71.00390625" style="16" customWidth="1"/>
    <col min="15618" max="15618" width="12.7109375" style="16" customWidth="1"/>
    <col min="15619" max="15624" width="10.8515625" style="16" customWidth="1"/>
    <col min="15625" max="15625" width="0.13671875" style="16" customWidth="1"/>
    <col min="15626" max="15626" width="12.8515625" style="16" customWidth="1"/>
    <col min="15627" max="15627" width="13.140625" style="16" customWidth="1"/>
    <col min="15628" max="15872" width="9.28125" style="16" customWidth="1"/>
    <col min="15873" max="15873" width="71.00390625" style="16" customWidth="1"/>
    <col min="15874" max="15874" width="12.7109375" style="16" customWidth="1"/>
    <col min="15875" max="15880" width="10.8515625" style="16" customWidth="1"/>
    <col min="15881" max="15881" width="0.13671875" style="16" customWidth="1"/>
    <col min="15882" max="15882" width="12.8515625" style="16" customWidth="1"/>
    <col min="15883" max="15883" width="13.140625" style="16" customWidth="1"/>
    <col min="15884" max="16128" width="9.28125" style="16" customWidth="1"/>
    <col min="16129" max="16129" width="71.00390625" style="16" customWidth="1"/>
    <col min="16130" max="16130" width="12.7109375" style="16" customWidth="1"/>
    <col min="16131" max="16136" width="10.8515625" style="16" customWidth="1"/>
    <col min="16137" max="16137" width="0.13671875" style="16" customWidth="1"/>
    <col min="16138" max="16138" width="12.8515625" style="16" customWidth="1"/>
    <col min="16139" max="16139" width="13.140625" style="16" customWidth="1"/>
    <col min="16140" max="16384" width="9.28125" style="16" customWidth="1"/>
  </cols>
  <sheetData>
    <row r="1" spans="1:11" ht="13.5" thickBot="1" thickTop="1">
      <c r="A1" s="1011" t="s">
        <v>224</v>
      </c>
      <c r="B1" s="1012" t="s">
        <v>85</v>
      </c>
      <c r="C1" s="1013" t="s">
        <v>84</v>
      </c>
      <c r="D1" s="1014" t="s">
        <v>98</v>
      </c>
      <c r="E1" s="1014" t="s">
        <v>36</v>
      </c>
      <c r="F1" s="1014" t="s">
        <v>83</v>
      </c>
      <c r="G1" s="1014" t="s">
        <v>82</v>
      </c>
      <c r="H1" s="1014" t="s">
        <v>37</v>
      </c>
      <c r="I1" s="1015" t="s">
        <v>93</v>
      </c>
      <c r="J1" s="1015" t="s">
        <v>90</v>
      </c>
      <c r="K1" s="1014" t="s">
        <v>38</v>
      </c>
    </row>
    <row r="2" spans="1:11" ht="16.5" thickBot="1" thickTop="1">
      <c r="A2" s="1016" t="s">
        <v>208</v>
      </c>
      <c r="B2" s="1017" t="s">
        <v>39</v>
      </c>
      <c r="C2" s="1018" t="s">
        <v>39</v>
      </c>
      <c r="D2" s="1018" t="s">
        <v>39</v>
      </c>
      <c r="E2" s="1018" t="s">
        <v>39</v>
      </c>
      <c r="F2" s="1018" t="s">
        <v>39</v>
      </c>
      <c r="G2" s="1018" t="s">
        <v>39</v>
      </c>
      <c r="H2" s="1018" t="s">
        <v>39</v>
      </c>
      <c r="I2" s="1018" t="s">
        <v>39</v>
      </c>
      <c r="J2" s="1018" t="s">
        <v>39</v>
      </c>
      <c r="K2" s="1019" t="s">
        <v>39</v>
      </c>
    </row>
    <row r="3" spans="1:11" ht="11.25">
      <c r="A3" s="1020" t="s">
        <v>223</v>
      </c>
      <c r="B3" s="820">
        <v>2413605</v>
      </c>
      <c r="C3" s="820">
        <v>248537</v>
      </c>
      <c r="D3" s="820">
        <v>416261</v>
      </c>
      <c r="E3" s="820">
        <v>243132</v>
      </c>
      <c r="F3" s="820">
        <v>52318</v>
      </c>
      <c r="G3" s="820">
        <v>452240</v>
      </c>
      <c r="H3" s="820">
        <v>145391</v>
      </c>
      <c r="I3" s="820">
        <v>0</v>
      </c>
      <c r="J3" s="819">
        <v>1557879</v>
      </c>
      <c r="K3" s="818">
        <v>3971484</v>
      </c>
    </row>
    <row r="4" spans="1:11" ht="11.25">
      <c r="A4" s="1021"/>
      <c r="B4" s="817"/>
      <c r="C4" s="817"/>
      <c r="D4" s="817"/>
      <c r="E4" s="817"/>
      <c r="F4" s="817"/>
      <c r="G4" s="817"/>
      <c r="H4" s="817"/>
      <c r="I4" s="816"/>
      <c r="J4" s="814"/>
      <c r="K4" s="813"/>
    </row>
    <row r="5" spans="1:11" ht="11.25">
      <c r="A5" s="1021" t="s">
        <v>222</v>
      </c>
      <c r="B5" s="814">
        <v>2413605.4250000003</v>
      </c>
      <c r="C5" s="814">
        <v>248537.145</v>
      </c>
      <c r="D5" s="814">
        <v>416260.85</v>
      </c>
      <c r="E5" s="814">
        <v>243131.49999999997</v>
      </c>
      <c r="F5" s="814">
        <v>52318.37499999999</v>
      </c>
      <c r="G5" s="814">
        <v>452239.995</v>
      </c>
      <c r="H5" s="814">
        <v>145390.85</v>
      </c>
      <c r="I5" s="815"/>
      <c r="J5" s="814">
        <v>1557878.715</v>
      </c>
      <c r="K5" s="813">
        <v>3971484.1400000006</v>
      </c>
    </row>
    <row r="6" spans="1:11" s="38" customFormat="1" ht="11.25">
      <c r="A6" s="1022"/>
      <c r="B6" s="1023"/>
      <c r="C6" s="1023"/>
      <c r="D6" s="1023"/>
      <c r="E6" s="1023"/>
      <c r="F6" s="1023"/>
      <c r="G6" s="1024"/>
      <c r="H6" s="1024"/>
      <c r="I6" s="1024"/>
      <c r="J6" s="1024"/>
      <c r="K6" s="1025"/>
    </row>
    <row r="7" spans="1:11" s="38" customFormat="1" ht="12" thickBot="1">
      <c r="A7" s="1026" t="s">
        <v>221</v>
      </c>
      <c r="B7" s="1027">
        <v>-0.4250000002793968</v>
      </c>
      <c r="C7" s="1027">
        <v>-0.14499999998952262</v>
      </c>
      <c r="D7" s="1027">
        <v>0.15000000002328306</v>
      </c>
      <c r="E7" s="1027">
        <v>0.5000000000291038</v>
      </c>
      <c r="F7" s="1027">
        <v>-0.37499999999272404</v>
      </c>
      <c r="G7" s="1027">
        <v>0.005000000004656613</v>
      </c>
      <c r="H7" s="1027">
        <v>0.14999999999417923</v>
      </c>
      <c r="I7" s="1028"/>
      <c r="J7" s="812">
        <v>0.2850000000689761</v>
      </c>
      <c r="K7" s="811">
        <v>-0.1400000002104207</v>
      </c>
    </row>
    <row r="8" spans="1:12" s="38" customFormat="1" ht="56.25" customHeight="1">
      <c r="A8" s="1064" t="s">
        <v>220</v>
      </c>
      <c r="B8" s="1064"/>
      <c r="C8" s="1064"/>
      <c r="D8" s="1064"/>
      <c r="E8" s="1064"/>
      <c r="F8" s="1064"/>
      <c r="G8" s="1064"/>
      <c r="H8" s="1064"/>
      <c r="I8" s="1064"/>
      <c r="J8" s="1064"/>
      <c r="K8" s="1064"/>
      <c r="L8" s="92"/>
    </row>
    <row r="9" spans="1:12" s="38" customFormat="1" ht="11.25" customHeight="1">
      <c r="A9" s="337"/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92"/>
    </row>
    <row r="10" spans="1:12" ht="11.25">
      <c r="A10" s="220"/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89"/>
    </row>
    <row r="11" ht="11.25">
      <c r="A11" s="44"/>
    </row>
    <row r="12" spans="1:2" ht="11.25">
      <c r="A12" s="43"/>
      <c r="B12" s="43"/>
    </row>
  </sheetData>
  <mergeCells count="1">
    <mergeCell ref="A8:K8"/>
  </mergeCells>
  <printOptions/>
  <pageMargins left="0.7" right="0.7" top="0.787401575" bottom="0.787401575" header="0.3" footer="0.3"/>
  <pageSetup fitToHeight="1" fitToWidth="1" horizontalDpi="600" verticalDpi="600" orientation="landscape" paperSize="9" r:id="rId1"/>
  <headerFooter>
    <oddHeader>&amp;C&amp;"Arial CE,Tučné"&amp;14
Zůstatky na rezervních fondech zdravotních pojišťoven k 31. 12. 2018
&amp;R&amp;"Arial CE,Tučné"&amp;10Příloha
Tabulka č. 1 d</oddHeader>
    <oddFooter>&amp;L&amp;"Arial,Tučné"&amp;10Ministerstvo financí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11"/>
  <sheetViews>
    <sheetView workbookViewId="0" topLeftCell="A1"/>
  </sheetViews>
  <sheetFormatPr defaultColWidth="9.7109375" defaultRowHeight="12"/>
  <cols>
    <col min="1" max="1" width="65.00390625" style="661" customWidth="1"/>
    <col min="2" max="10" width="22.00390625" style="831" customWidth="1"/>
    <col min="11" max="250" width="9.28125" style="661" customWidth="1"/>
    <col min="251" max="251" width="1.28515625" style="661" customWidth="1"/>
    <col min="252" max="254" width="9.7109375" style="661" hidden="1" customWidth="1"/>
    <col min="255" max="255" width="1.7109375" style="661" customWidth="1"/>
    <col min="256" max="256" width="9.7109375" style="661" customWidth="1"/>
    <col min="257" max="257" width="65.00390625" style="661" customWidth="1"/>
    <col min="258" max="266" width="22.00390625" style="661" customWidth="1"/>
    <col min="267" max="506" width="9.28125" style="661" customWidth="1"/>
    <col min="507" max="507" width="1.28515625" style="661" customWidth="1"/>
    <col min="508" max="510" width="9.7109375" style="661" hidden="1" customWidth="1"/>
    <col min="511" max="511" width="1.7109375" style="661" customWidth="1"/>
    <col min="512" max="512" width="9.7109375" style="661" customWidth="1"/>
    <col min="513" max="513" width="65.00390625" style="661" customWidth="1"/>
    <col min="514" max="522" width="22.00390625" style="661" customWidth="1"/>
    <col min="523" max="762" width="9.28125" style="661" customWidth="1"/>
    <col min="763" max="763" width="1.28515625" style="661" customWidth="1"/>
    <col min="764" max="766" width="9.7109375" style="661" hidden="1" customWidth="1"/>
    <col min="767" max="767" width="1.7109375" style="661" customWidth="1"/>
    <col min="768" max="768" width="9.7109375" style="661" customWidth="1"/>
    <col min="769" max="769" width="65.00390625" style="661" customWidth="1"/>
    <col min="770" max="778" width="22.00390625" style="661" customWidth="1"/>
    <col min="779" max="1018" width="9.28125" style="661" customWidth="1"/>
    <col min="1019" max="1019" width="1.28515625" style="661" customWidth="1"/>
    <col min="1020" max="1022" width="9.7109375" style="661" hidden="1" customWidth="1"/>
    <col min="1023" max="1023" width="1.7109375" style="661" customWidth="1"/>
    <col min="1024" max="1024" width="9.7109375" style="661" customWidth="1"/>
    <col min="1025" max="1025" width="65.00390625" style="661" customWidth="1"/>
    <col min="1026" max="1034" width="22.00390625" style="661" customWidth="1"/>
    <col min="1035" max="1274" width="9.28125" style="661" customWidth="1"/>
    <col min="1275" max="1275" width="1.28515625" style="661" customWidth="1"/>
    <col min="1276" max="1278" width="9.7109375" style="661" hidden="1" customWidth="1"/>
    <col min="1279" max="1279" width="1.7109375" style="661" customWidth="1"/>
    <col min="1280" max="1280" width="9.7109375" style="661" customWidth="1"/>
    <col min="1281" max="1281" width="65.00390625" style="661" customWidth="1"/>
    <col min="1282" max="1290" width="22.00390625" style="661" customWidth="1"/>
    <col min="1291" max="1530" width="9.28125" style="661" customWidth="1"/>
    <col min="1531" max="1531" width="1.28515625" style="661" customWidth="1"/>
    <col min="1532" max="1534" width="9.7109375" style="661" hidden="1" customWidth="1"/>
    <col min="1535" max="1535" width="1.7109375" style="661" customWidth="1"/>
    <col min="1536" max="1536" width="9.7109375" style="661" customWidth="1"/>
    <col min="1537" max="1537" width="65.00390625" style="661" customWidth="1"/>
    <col min="1538" max="1546" width="22.00390625" style="661" customWidth="1"/>
    <col min="1547" max="1786" width="9.28125" style="661" customWidth="1"/>
    <col min="1787" max="1787" width="1.28515625" style="661" customWidth="1"/>
    <col min="1788" max="1790" width="9.7109375" style="661" hidden="1" customWidth="1"/>
    <col min="1791" max="1791" width="1.7109375" style="661" customWidth="1"/>
    <col min="1792" max="1792" width="9.7109375" style="661" customWidth="1"/>
    <col min="1793" max="1793" width="65.00390625" style="661" customWidth="1"/>
    <col min="1794" max="1802" width="22.00390625" style="661" customWidth="1"/>
    <col min="1803" max="2042" width="9.28125" style="661" customWidth="1"/>
    <col min="2043" max="2043" width="1.28515625" style="661" customWidth="1"/>
    <col min="2044" max="2046" width="9.7109375" style="661" hidden="1" customWidth="1"/>
    <col min="2047" max="2047" width="1.7109375" style="661" customWidth="1"/>
    <col min="2048" max="2048" width="9.7109375" style="661" customWidth="1"/>
    <col min="2049" max="2049" width="65.00390625" style="661" customWidth="1"/>
    <col min="2050" max="2058" width="22.00390625" style="661" customWidth="1"/>
    <col min="2059" max="2298" width="9.28125" style="661" customWidth="1"/>
    <col min="2299" max="2299" width="1.28515625" style="661" customWidth="1"/>
    <col min="2300" max="2302" width="9.7109375" style="661" hidden="1" customWidth="1"/>
    <col min="2303" max="2303" width="1.7109375" style="661" customWidth="1"/>
    <col min="2304" max="2304" width="9.7109375" style="661" customWidth="1"/>
    <col min="2305" max="2305" width="65.00390625" style="661" customWidth="1"/>
    <col min="2306" max="2314" width="22.00390625" style="661" customWidth="1"/>
    <col min="2315" max="2554" width="9.28125" style="661" customWidth="1"/>
    <col min="2555" max="2555" width="1.28515625" style="661" customWidth="1"/>
    <col min="2556" max="2558" width="9.7109375" style="661" hidden="1" customWidth="1"/>
    <col min="2559" max="2559" width="1.7109375" style="661" customWidth="1"/>
    <col min="2560" max="2560" width="9.7109375" style="661" customWidth="1"/>
    <col min="2561" max="2561" width="65.00390625" style="661" customWidth="1"/>
    <col min="2562" max="2570" width="22.00390625" style="661" customWidth="1"/>
    <col min="2571" max="2810" width="9.28125" style="661" customWidth="1"/>
    <col min="2811" max="2811" width="1.28515625" style="661" customWidth="1"/>
    <col min="2812" max="2814" width="9.7109375" style="661" hidden="1" customWidth="1"/>
    <col min="2815" max="2815" width="1.7109375" style="661" customWidth="1"/>
    <col min="2816" max="2816" width="9.7109375" style="661" customWidth="1"/>
    <col min="2817" max="2817" width="65.00390625" style="661" customWidth="1"/>
    <col min="2818" max="2826" width="22.00390625" style="661" customWidth="1"/>
    <col min="2827" max="3066" width="9.28125" style="661" customWidth="1"/>
    <col min="3067" max="3067" width="1.28515625" style="661" customWidth="1"/>
    <col min="3068" max="3070" width="9.7109375" style="661" hidden="1" customWidth="1"/>
    <col min="3071" max="3071" width="1.7109375" style="661" customWidth="1"/>
    <col min="3072" max="3072" width="9.7109375" style="661" customWidth="1"/>
    <col min="3073" max="3073" width="65.00390625" style="661" customWidth="1"/>
    <col min="3074" max="3082" width="22.00390625" style="661" customWidth="1"/>
    <col min="3083" max="3322" width="9.28125" style="661" customWidth="1"/>
    <col min="3323" max="3323" width="1.28515625" style="661" customWidth="1"/>
    <col min="3324" max="3326" width="9.7109375" style="661" hidden="1" customWidth="1"/>
    <col min="3327" max="3327" width="1.7109375" style="661" customWidth="1"/>
    <col min="3328" max="3328" width="9.7109375" style="661" customWidth="1"/>
    <col min="3329" max="3329" width="65.00390625" style="661" customWidth="1"/>
    <col min="3330" max="3338" width="22.00390625" style="661" customWidth="1"/>
    <col min="3339" max="3578" width="9.28125" style="661" customWidth="1"/>
    <col min="3579" max="3579" width="1.28515625" style="661" customWidth="1"/>
    <col min="3580" max="3582" width="9.7109375" style="661" hidden="1" customWidth="1"/>
    <col min="3583" max="3583" width="1.7109375" style="661" customWidth="1"/>
    <col min="3584" max="3584" width="9.7109375" style="661" customWidth="1"/>
    <col min="3585" max="3585" width="65.00390625" style="661" customWidth="1"/>
    <col min="3586" max="3594" width="22.00390625" style="661" customWidth="1"/>
    <col min="3595" max="3834" width="9.28125" style="661" customWidth="1"/>
    <col min="3835" max="3835" width="1.28515625" style="661" customWidth="1"/>
    <col min="3836" max="3838" width="9.7109375" style="661" hidden="1" customWidth="1"/>
    <col min="3839" max="3839" width="1.7109375" style="661" customWidth="1"/>
    <col min="3840" max="3840" width="9.7109375" style="661" customWidth="1"/>
    <col min="3841" max="3841" width="65.00390625" style="661" customWidth="1"/>
    <col min="3842" max="3850" width="22.00390625" style="661" customWidth="1"/>
    <col min="3851" max="4090" width="9.28125" style="661" customWidth="1"/>
    <col min="4091" max="4091" width="1.28515625" style="661" customWidth="1"/>
    <col min="4092" max="4094" width="9.7109375" style="661" hidden="1" customWidth="1"/>
    <col min="4095" max="4095" width="1.7109375" style="661" customWidth="1"/>
    <col min="4096" max="4096" width="9.7109375" style="661" customWidth="1"/>
    <col min="4097" max="4097" width="65.00390625" style="661" customWidth="1"/>
    <col min="4098" max="4106" width="22.00390625" style="661" customWidth="1"/>
    <col min="4107" max="4346" width="9.28125" style="661" customWidth="1"/>
    <col min="4347" max="4347" width="1.28515625" style="661" customWidth="1"/>
    <col min="4348" max="4350" width="9.7109375" style="661" hidden="1" customWidth="1"/>
    <col min="4351" max="4351" width="1.7109375" style="661" customWidth="1"/>
    <col min="4352" max="4352" width="9.7109375" style="661" customWidth="1"/>
    <col min="4353" max="4353" width="65.00390625" style="661" customWidth="1"/>
    <col min="4354" max="4362" width="22.00390625" style="661" customWidth="1"/>
    <col min="4363" max="4602" width="9.28125" style="661" customWidth="1"/>
    <col min="4603" max="4603" width="1.28515625" style="661" customWidth="1"/>
    <col min="4604" max="4606" width="9.7109375" style="661" hidden="1" customWidth="1"/>
    <col min="4607" max="4607" width="1.7109375" style="661" customWidth="1"/>
    <col min="4608" max="4608" width="9.7109375" style="661" customWidth="1"/>
    <col min="4609" max="4609" width="65.00390625" style="661" customWidth="1"/>
    <col min="4610" max="4618" width="22.00390625" style="661" customWidth="1"/>
    <col min="4619" max="4858" width="9.28125" style="661" customWidth="1"/>
    <col min="4859" max="4859" width="1.28515625" style="661" customWidth="1"/>
    <col min="4860" max="4862" width="9.7109375" style="661" hidden="1" customWidth="1"/>
    <col min="4863" max="4863" width="1.7109375" style="661" customWidth="1"/>
    <col min="4864" max="4864" width="9.7109375" style="661" customWidth="1"/>
    <col min="4865" max="4865" width="65.00390625" style="661" customWidth="1"/>
    <col min="4866" max="4874" width="22.00390625" style="661" customWidth="1"/>
    <col min="4875" max="5114" width="9.28125" style="661" customWidth="1"/>
    <col min="5115" max="5115" width="1.28515625" style="661" customWidth="1"/>
    <col min="5116" max="5118" width="9.7109375" style="661" hidden="1" customWidth="1"/>
    <col min="5119" max="5119" width="1.7109375" style="661" customWidth="1"/>
    <col min="5120" max="5120" width="9.7109375" style="661" customWidth="1"/>
    <col min="5121" max="5121" width="65.00390625" style="661" customWidth="1"/>
    <col min="5122" max="5130" width="22.00390625" style="661" customWidth="1"/>
    <col min="5131" max="5370" width="9.28125" style="661" customWidth="1"/>
    <col min="5371" max="5371" width="1.28515625" style="661" customWidth="1"/>
    <col min="5372" max="5374" width="9.7109375" style="661" hidden="1" customWidth="1"/>
    <col min="5375" max="5375" width="1.7109375" style="661" customWidth="1"/>
    <col min="5376" max="5376" width="9.7109375" style="661" customWidth="1"/>
    <col min="5377" max="5377" width="65.00390625" style="661" customWidth="1"/>
    <col min="5378" max="5386" width="22.00390625" style="661" customWidth="1"/>
    <col min="5387" max="5626" width="9.28125" style="661" customWidth="1"/>
    <col min="5627" max="5627" width="1.28515625" style="661" customWidth="1"/>
    <col min="5628" max="5630" width="9.7109375" style="661" hidden="1" customWidth="1"/>
    <col min="5631" max="5631" width="1.7109375" style="661" customWidth="1"/>
    <col min="5632" max="5632" width="9.7109375" style="661" customWidth="1"/>
    <col min="5633" max="5633" width="65.00390625" style="661" customWidth="1"/>
    <col min="5634" max="5642" width="22.00390625" style="661" customWidth="1"/>
    <col min="5643" max="5882" width="9.28125" style="661" customWidth="1"/>
    <col min="5883" max="5883" width="1.28515625" style="661" customWidth="1"/>
    <col min="5884" max="5886" width="9.7109375" style="661" hidden="1" customWidth="1"/>
    <col min="5887" max="5887" width="1.7109375" style="661" customWidth="1"/>
    <col min="5888" max="5888" width="9.7109375" style="661" customWidth="1"/>
    <col min="5889" max="5889" width="65.00390625" style="661" customWidth="1"/>
    <col min="5890" max="5898" width="22.00390625" style="661" customWidth="1"/>
    <col min="5899" max="6138" width="9.28125" style="661" customWidth="1"/>
    <col min="6139" max="6139" width="1.28515625" style="661" customWidth="1"/>
    <col min="6140" max="6142" width="9.7109375" style="661" hidden="1" customWidth="1"/>
    <col min="6143" max="6143" width="1.7109375" style="661" customWidth="1"/>
    <col min="6144" max="6144" width="9.7109375" style="661" customWidth="1"/>
    <col min="6145" max="6145" width="65.00390625" style="661" customWidth="1"/>
    <col min="6146" max="6154" width="22.00390625" style="661" customWidth="1"/>
    <col min="6155" max="6394" width="9.28125" style="661" customWidth="1"/>
    <col min="6395" max="6395" width="1.28515625" style="661" customWidth="1"/>
    <col min="6396" max="6398" width="9.7109375" style="661" hidden="1" customWidth="1"/>
    <col min="6399" max="6399" width="1.7109375" style="661" customWidth="1"/>
    <col min="6400" max="6400" width="9.7109375" style="661" customWidth="1"/>
    <col min="6401" max="6401" width="65.00390625" style="661" customWidth="1"/>
    <col min="6402" max="6410" width="22.00390625" style="661" customWidth="1"/>
    <col min="6411" max="6650" width="9.28125" style="661" customWidth="1"/>
    <col min="6651" max="6651" width="1.28515625" style="661" customWidth="1"/>
    <col min="6652" max="6654" width="9.7109375" style="661" hidden="1" customWidth="1"/>
    <col min="6655" max="6655" width="1.7109375" style="661" customWidth="1"/>
    <col min="6656" max="6656" width="9.7109375" style="661" customWidth="1"/>
    <col min="6657" max="6657" width="65.00390625" style="661" customWidth="1"/>
    <col min="6658" max="6666" width="22.00390625" style="661" customWidth="1"/>
    <col min="6667" max="6906" width="9.28125" style="661" customWidth="1"/>
    <col min="6907" max="6907" width="1.28515625" style="661" customWidth="1"/>
    <col min="6908" max="6910" width="9.7109375" style="661" hidden="1" customWidth="1"/>
    <col min="6911" max="6911" width="1.7109375" style="661" customWidth="1"/>
    <col min="6912" max="6912" width="9.7109375" style="661" customWidth="1"/>
    <col min="6913" max="6913" width="65.00390625" style="661" customWidth="1"/>
    <col min="6914" max="6922" width="22.00390625" style="661" customWidth="1"/>
    <col min="6923" max="7162" width="9.28125" style="661" customWidth="1"/>
    <col min="7163" max="7163" width="1.28515625" style="661" customWidth="1"/>
    <col min="7164" max="7166" width="9.7109375" style="661" hidden="1" customWidth="1"/>
    <col min="7167" max="7167" width="1.7109375" style="661" customWidth="1"/>
    <col min="7168" max="7168" width="9.7109375" style="661" customWidth="1"/>
    <col min="7169" max="7169" width="65.00390625" style="661" customWidth="1"/>
    <col min="7170" max="7178" width="22.00390625" style="661" customWidth="1"/>
    <col min="7179" max="7418" width="9.28125" style="661" customWidth="1"/>
    <col min="7419" max="7419" width="1.28515625" style="661" customWidth="1"/>
    <col min="7420" max="7422" width="9.7109375" style="661" hidden="1" customWidth="1"/>
    <col min="7423" max="7423" width="1.7109375" style="661" customWidth="1"/>
    <col min="7424" max="7424" width="9.7109375" style="661" customWidth="1"/>
    <col min="7425" max="7425" width="65.00390625" style="661" customWidth="1"/>
    <col min="7426" max="7434" width="22.00390625" style="661" customWidth="1"/>
    <col min="7435" max="7674" width="9.28125" style="661" customWidth="1"/>
    <col min="7675" max="7675" width="1.28515625" style="661" customWidth="1"/>
    <col min="7676" max="7678" width="9.7109375" style="661" hidden="1" customWidth="1"/>
    <col min="7679" max="7679" width="1.7109375" style="661" customWidth="1"/>
    <col min="7680" max="7680" width="9.7109375" style="661" customWidth="1"/>
    <col min="7681" max="7681" width="65.00390625" style="661" customWidth="1"/>
    <col min="7682" max="7690" width="22.00390625" style="661" customWidth="1"/>
    <col min="7691" max="7930" width="9.28125" style="661" customWidth="1"/>
    <col min="7931" max="7931" width="1.28515625" style="661" customWidth="1"/>
    <col min="7932" max="7934" width="9.7109375" style="661" hidden="1" customWidth="1"/>
    <col min="7935" max="7935" width="1.7109375" style="661" customWidth="1"/>
    <col min="7936" max="7936" width="9.7109375" style="661" customWidth="1"/>
    <col min="7937" max="7937" width="65.00390625" style="661" customWidth="1"/>
    <col min="7938" max="7946" width="22.00390625" style="661" customWidth="1"/>
    <col min="7947" max="8186" width="9.28125" style="661" customWidth="1"/>
    <col min="8187" max="8187" width="1.28515625" style="661" customWidth="1"/>
    <col min="8188" max="8190" width="9.7109375" style="661" hidden="1" customWidth="1"/>
    <col min="8191" max="8191" width="1.7109375" style="661" customWidth="1"/>
    <col min="8192" max="8192" width="9.7109375" style="661" customWidth="1"/>
    <col min="8193" max="8193" width="65.00390625" style="661" customWidth="1"/>
    <col min="8194" max="8202" width="22.00390625" style="661" customWidth="1"/>
    <col min="8203" max="8442" width="9.28125" style="661" customWidth="1"/>
    <col min="8443" max="8443" width="1.28515625" style="661" customWidth="1"/>
    <col min="8444" max="8446" width="9.7109375" style="661" hidden="1" customWidth="1"/>
    <col min="8447" max="8447" width="1.7109375" style="661" customWidth="1"/>
    <col min="8448" max="8448" width="9.7109375" style="661" customWidth="1"/>
    <col min="8449" max="8449" width="65.00390625" style="661" customWidth="1"/>
    <col min="8450" max="8458" width="22.00390625" style="661" customWidth="1"/>
    <col min="8459" max="8698" width="9.28125" style="661" customWidth="1"/>
    <col min="8699" max="8699" width="1.28515625" style="661" customWidth="1"/>
    <col min="8700" max="8702" width="9.7109375" style="661" hidden="1" customWidth="1"/>
    <col min="8703" max="8703" width="1.7109375" style="661" customWidth="1"/>
    <col min="8704" max="8704" width="9.7109375" style="661" customWidth="1"/>
    <col min="8705" max="8705" width="65.00390625" style="661" customWidth="1"/>
    <col min="8706" max="8714" width="22.00390625" style="661" customWidth="1"/>
    <col min="8715" max="8954" width="9.28125" style="661" customWidth="1"/>
    <col min="8955" max="8955" width="1.28515625" style="661" customWidth="1"/>
    <col min="8956" max="8958" width="9.7109375" style="661" hidden="1" customWidth="1"/>
    <col min="8959" max="8959" width="1.7109375" style="661" customWidth="1"/>
    <col min="8960" max="8960" width="9.7109375" style="661" customWidth="1"/>
    <col min="8961" max="8961" width="65.00390625" style="661" customWidth="1"/>
    <col min="8962" max="8970" width="22.00390625" style="661" customWidth="1"/>
    <col min="8971" max="9210" width="9.28125" style="661" customWidth="1"/>
    <col min="9211" max="9211" width="1.28515625" style="661" customWidth="1"/>
    <col min="9212" max="9214" width="9.7109375" style="661" hidden="1" customWidth="1"/>
    <col min="9215" max="9215" width="1.7109375" style="661" customWidth="1"/>
    <col min="9216" max="9216" width="9.7109375" style="661" customWidth="1"/>
    <col min="9217" max="9217" width="65.00390625" style="661" customWidth="1"/>
    <col min="9218" max="9226" width="22.00390625" style="661" customWidth="1"/>
    <col min="9227" max="9466" width="9.28125" style="661" customWidth="1"/>
    <col min="9467" max="9467" width="1.28515625" style="661" customWidth="1"/>
    <col min="9468" max="9470" width="9.7109375" style="661" hidden="1" customWidth="1"/>
    <col min="9471" max="9471" width="1.7109375" style="661" customWidth="1"/>
    <col min="9472" max="9472" width="9.7109375" style="661" customWidth="1"/>
    <col min="9473" max="9473" width="65.00390625" style="661" customWidth="1"/>
    <col min="9474" max="9482" width="22.00390625" style="661" customWidth="1"/>
    <col min="9483" max="9722" width="9.28125" style="661" customWidth="1"/>
    <col min="9723" max="9723" width="1.28515625" style="661" customWidth="1"/>
    <col min="9724" max="9726" width="9.7109375" style="661" hidden="1" customWidth="1"/>
    <col min="9727" max="9727" width="1.7109375" style="661" customWidth="1"/>
    <col min="9728" max="9728" width="9.7109375" style="661" customWidth="1"/>
    <col min="9729" max="9729" width="65.00390625" style="661" customWidth="1"/>
    <col min="9730" max="9738" width="22.00390625" style="661" customWidth="1"/>
    <col min="9739" max="9978" width="9.28125" style="661" customWidth="1"/>
    <col min="9979" max="9979" width="1.28515625" style="661" customWidth="1"/>
    <col min="9980" max="9982" width="9.7109375" style="661" hidden="1" customWidth="1"/>
    <col min="9983" max="9983" width="1.7109375" style="661" customWidth="1"/>
    <col min="9984" max="9984" width="9.7109375" style="661" customWidth="1"/>
    <col min="9985" max="9985" width="65.00390625" style="661" customWidth="1"/>
    <col min="9986" max="9994" width="22.00390625" style="661" customWidth="1"/>
    <col min="9995" max="10234" width="9.28125" style="661" customWidth="1"/>
    <col min="10235" max="10235" width="1.28515625" style="661" customWidth="1"/>
    <col min="10236" max="10238" width="9.7109375" style="661" hidden="1" customWidth="1"/>
    <col min="10239" max="10239" width="1.7109375" style="661" customWidth="1"/>
    <col min="10240" max="10240" width="9.7109375" style="661" customWidth="1"/>
    <col min="10241" max="10241" width="65.00390625" style="661" customWidth="1"/>
    <col min="10242" max="10250" width="22.00390625" style="661" customWidth="1"/>
    <col min="10251" max="10490" width="9.28125" style="661" customWidth="1"/>
    <col min="10491" max="10491" width="1.28515625" style="661" customWidth="1"/>
    <col min="10492" max="10494" width="9.7109375" style="661" hidden="1" customWidth="1"/>
    <col min="10495" max="10495" width="1.7109375" style="661" customWidth="1"/>
    <col min="10496" max="10496" width="9.7109375" style="661" customWidth="1"/>
    <col min="10497" max="10497" width="65.00390625" style="661" customWidth="1"/>
    <col min="10498" max="10506" width="22.00390625" style="661" customWidth="1"/>
    <col min="10507" max="10746" width="9.28125" style="661" customWidth="1"/>
    <col min="10747" max="10747" width="1.28515625" style="661" customWidth="1"/>
    <col min="10748" max="10750" width="9.7109375" style="661" hidden="1" customWidth="1"/>
    <col min="10751" max="10751" width="1.7109375" style="661" customWidth="1"/>
    <col min="10752" max="10752" width="9.7109375" style="661" customWidth="1"/>
    <col min="10753" max="10753" width="65.00390625" style="661" customWidth="1"/>
    <col min="10754" max="10762" width="22.00390625" style="661" customWidth="1"/>
    <col min="10763" max="11002" width="9.28125" style="661" customWidth="1"/>
    <col min="11003" max="11003" width="1.28515625" style="661" customWidth="1"/>
    <col min="11004" max="11006" width="9.7109375" style="661" hidden="1" customWidth="1"/>
    <col min="11007" max="11007" width="1.7109375" style="661" customWidth="1"/>
    <col min="11008" max="11008" width="9.7109375" style="661" customWidth="1"/>
    <col min="11009" max="11009" width="65.00390625" style="661" customWidth="1"/>
    <col min="11010" max="11018" width="22.00390625" style="661" customWidth="1"/>
    <col min="11019" max="11258" width="9.28125" style="661" customWidth="1"/>
    <col min="11259" max="11259" width="1.28515625" style="661" customWidth="1"/>
    <col min="11260" max="11262" width="9.7109375" style="661" hidden="1" customWidth="1"/>
    <col min="11263" max="11263" width="1.7109375" style="661" customWidth="1"/>
    <col min="11264" max="11264" width="9.7109375" style="661" customWidth="1"/>
    <col min="11265" max="11265" width="65.00390625" style="661" customWidth="1"/>
    <col min="11266" max="11274" width="22.00390625" style="661" customWidth="1"/>
    <col min="11275" max="11514" width="9.28125" style="661" customWidth="1"/>
    <col min="11515" max="11515" width="1.28515625" style="661" customWidth="1"/>
    <col min="11516" max="11518" width="9.7109375" style="661" hidden="1" customWidth="1"/>
    <col min="11519" max="11519" width="1.7109375" style="661" customWidth="1"/>
    <col min="11520" max="11520" width="9.7109375" style="661" customWidth="1"/>
    <col min="11521" max="11521" width="65.00390625" style="661" customWidth="1"/>
    <col min="11522" max="11530" width="22.00390625" style="661" customWidth="1"/>
    <col min="11531" max="11770" width="9.28125" style="661" customWidth="1"/>
    <col min="11771" max="11771" width="1.28515625" style="661" customWidth="1"/>
    <col min="11772" max="11774" width="9.7109375" style="661" hidden="1" customWidth="1"/>
    <col min="11775" max="11775" width="1.7109375" style="661" customWidth="1"/>
    <col min="11776" max="11776" width="9.7109375" style="661" customWidth="1"/>
    <col min="11777" max="11777" width="65.00390625" style="661" customWidth="1"/>
    <col min="11778" max="11786" width="22.00390625" style="661" customWidth="1"/>
    <col min="11787" max="12026" width="9.28125" style="661" customWidth="1"/>
    <col min="12027" max="12027" width="1.28515625" style="661" customWidth="1"/>
    <col min="12028" max="12030" width="9.7109375" style="661" hidden="1" customWidth="1"/>
    <col min="12031" max="12031" width="1.7109375" style="661" customWidth="1"/>
    <col min="12032" max="12032" width="9.7109375" style="661" customWidth="1"/>
    <col min="12033" max="12033" width="65.00390625" style="661" customWidth="1"/>
    <col min="12034" max="12042" width="22.00390625" style="661" customWidth="1"/>
    <col min="12043" max="12282" width="9.28125" style="661" customWidth="1"/>
    <col min="12283" max="12283" width="1.28515625" style="661" customWidth="1"/>
    <col min="12284" max="12286" width="9.7109375" style="661" hidden="1" customWidth="1"/>
    <col min="12287" max="12287" width="1.7109375" style="661" customWidth="1"/>
    <col min="12288" max="12288" width="9.7109375" style="661" customWidth="1"/>
    <col min="12289" max="12289" width="65.00390625" style="661" customWidth="1"/>
    <col min="12290" max="12298" width="22.00390625" style="661" customWidth="1"/>
    <col min="12299" max="12538" width="9.28125" style="661" customWidth="1"/>
    <col min="12539" max="12539" width="1.28515625" style="661" customWidth="1"/>
    <col min="12540" max="12542" width="9.7109375" style="661" hidden="1" customWidth="1"/>
    <col min="12543" max="12543" width="1.7109375" style="661" customWidth="1"/>
    <col min="12544" max="12544" width="9.7109375" style="661" customWidth="1"/>
    <col min="12545" max="12545" width="65.00390625" style="661" customWidth="1"/>
    <col min="12546" max="12554" width="22.00390625" style="661" customWidth="1"/>
    <col min="12555" max="12794" width="9.28125" style="661" customWidth="1"/>
    <col min="12795" max="12795" width="1.28515625" style="661" customWidth="1"/>
    <col min="12796" max="12798" width="9.7109375" style="661" hidden="1" customWidth="1"/>
    <col min="12799" max="12799" width="1.7109375" style="661" customWidth="1"/>
    <col min="12800" max="12800" width="9.7109375" style="661" customWidth="1"/>
    <col min="12801" max="12801" width="65.00390625" style="661" customWidth="1"/>
    <col min="12802" max="12810" width="22.00390625" style="661" customWidth="1"/>
    <col min="12811" max="13050" width="9.28125" style="661" customWidth="1"/>
    <col min="13051" max="13051" width="1.28515625" style="661" customWidth="1"/>
    <col min="13052" max="13054" width="9.7109375" style="661" hidden="1" customWidth="1"/>
    <col min="13055" max="13055" width="1.7109375" style="661" customWidth="1"/>
    <col min="13056" max="13056" width="9.7109375" style="661" customWidth="1"/>
    <col min="13057" max="13057" width="65.00390625" style="661" customWidth="1"/>
    <col min="13058" max="13066" width="22.00390625" style="661" customWidth="1"/>
    <col min="13067" max="13306" width="9.28125" style="661" customWidth="1"/>
    <col min="13307" max="13307" width="1.28515625" style="661" customWidth="1"/>
    <col min="13308" max="13310" width="9.7109375" style="661" hidden="1" customWidth="1"/>
    <col min="13311" max="13311" width="1.7109375" style="661" customWidth="1"/>
    <col min="13312" max="13312" width="9.7109375" style="661" customWidth="1"/>
    <col min="13313" max="13313" width="65.00390625" style="661" customWidth="1"/>
    <col min="13314" max="13322" width="22.00390625" style="661" customWidth="1"/>
    <col min="13323" max="13562" width="9.28125" style="661" customWidth="1"/>
    <col min="13563" max="13563" width="1.28515625" style="661" customWidth="1"/>
    <col min="13564" max="13566" width="9.7109375" style="661" hidden="1" customWidth="1"/>
    <col min="13567" max="13567" width="1.7109375" style="661" customWidth="1"/>
    <col min="13568" max="13568" width="9.7109375" style="661" customWidth="1"/>
    <col min="13569" max="13569" width="65.00390625" style="661" customWidth="1"/>
    <col min="13570" max="13578" width="22.00390625" style="661" customWidth="1"/>
    <col min="13579" max="13818" width="9.28125" style="661" customWidth="1"/>
    <col min="13819" max="13819" width="1.28515625" style="661" customWidth="1"/>
    <col min="13820" max="13822" width="9.7109375" style="661" hidden="1" customWidth="1"/>
    <col min="13823" max="13823" width="1.7109375" style="661" customWidth="1"/>
    <col min="13824" max="13824" width="9.7109375" style="661" customWidth="1"/>
    <col min="13825" max="13825" width="65.00390625" style="661" customWidth="1"/>
    <col min="13826" max="13834" width="22.00390625" style="661" customWidth="1"/>
    <col min="13835" max="14074" width="9.28125" style="661" customWidth="1"/>
    <col min="14075" max="14075" width="1.28515625" style="661" customWidth="1"/>
    <col min="14076" max="14078" width="9.7109375" style="661" hidden="1" customWidth="1"/>
    <col min="14079" max="14079" width="1.7109375" style="661" customWidth="1"/>
    <col min="14080" max="14080" width="9.7109375" style="661" customWidth="1"/>
    <col min="14081" max="14081" width="65.00390625" style="661" customWidth="1"/>
    <col min="14082" max="14090" width="22.00390625" style="661" customWidth="1"/>
    <col min="14091" max="14330" width="9.28125" style="661" customWidth="1"/>
    <col min="14331" max="14331" width="1.28515625" style="661" customWidth="1"/>
    <col min="14332" max="14334" width="9.7109375" style="661" hidden="1" customWidth="1"/>
    <col min="14335" max="14335" width="1.7109375" style="661" customWidth="1"/>
    <col min="14336" max="14336" width="9.7109375" style="661" customWidth="1"/>
    <col min="14337" max="14337" width="65.00390625" style="661" customWidth="1"/>
    <col min="14338" max="14346" width="22.00390625" style="661" customWidth="1"/>
    <col min="14347" max="14586" width="9.28125" style="661" customWidth="1"/>
    <col min="14587" max="14587" width="1.28515625" style="661" customWidth="1"/>
    <col min="14588" max="14590" width="9.7109375" style="661" hidden="1" customWidth="1"/>
    <col min="14591" max="14591" width="1.7109375" style="661" customWidth="1"/>
    <col min="14592" max="14592" width="9.7109375" style="661" customWidth="1"/>
    <col min="14593" max="14593" width="65.00390625" style="661" customWidth="1"/>
    <col min="14594" max="14602" width="22.00390625" style="661" customWidth="1"/>
    <col min="14603" max="14842" width="9.28125" style="661" customWidth="1"/>
    <col min="14843" max="14843" width="1.28515625" style="661" customWidth="1"/>
    <col min="14844" max="14846" width="9.7109375" style="661" hidden="1" customWidth="1"/>
    <col min="14847" max="14847" width="1.7109375" style="661" customWidth="1"/>
    <col min="14848" max="14848" width="9.7109375" style="661" customWidth="1"/>
    <col min="14849" max="14849" width="65.00390625" style="661" customWidth="1"/>
    <col min="14850" max="14858" width="22.00390625" style="661" customWidth="1"/>
    <col min="14859" max="15098" width="9.28125" style="661" customWidth="1"/>
    <col min="15099" max="15099" width="1.28515625" style="661" customWidth="1"/>
    <col min="15100" max="15102" width="9.7109375" style="661" hidden="1" customWidth="1"/>
    <col min="15103" max="15103" width="1.7109375" style="661" customWidth="1"/>
    <col min="15104" max="15104" width="9.7109375" style="661" customWidth="1"/>
    <col min="15105" max="15105" width="65.00390625" style="661" customWidth="1"/>
    <col min="15106" max="15114" width="22.00390625" style="661" customWidth="1"/>
    <col min="15115" max="15354" width="9.28125" style="661" customWidth="1"/>
    <col min="15355" max="15355" width="1.28515625" style="661" customWidth="1"/>
    <col min="15356" max="15358" width="9.7109375" style="661" hidden="1" customWidth="1"/>
    <col min="15359" max="15359" width="1.7109375" style="661" customWidth="1"/>
    <col min="15360" max="15360" width="9.7109375" style="661" customWidth="1"/>
    <col min="15361" max="15361" width="65.00390625" style="661" customWidth="1"/>
    <col min="15362" max="15370" width="22.00390625" style="661" customWidth="1"/>
    <col min="15371" max="15610" width="9.28125" style="661" customWidth="1"/>
    <col min="15611" max="15611" width="1.28515625" style="661" customWidth="1"/>
    <col min="15612" max="15614" width="9.7109375" style="661" hidden="1" customWidth="1"/>
    <col min="15615" max="15615" width="1.7109375" style="661" customWidth="1"/>
    <col min="15616" max="15616" width="9.7109375" style="661" customWidth="1"/>
    <col min="15617" max="15617" width="65.00390625" style="661" customWidth="1"/>
    <col min="15618" max="15626" width="22.00390625" style="661" customWidth="1"/>
    <col min="15627" max="15866" width="9.28125" style="661" customWidth="1"/>
    <col min="15867" max="15867" width="1.28515625" style="661" customWidth="1"/>
    <col min="15868" max="15870" width="9.7109375" style="661" hidden="1" customWidth="1"/>
    <col min="15871" max="15871" width="1.7109375" style="661" customWidth="1"/>
    <col min="15872" max="15872" width="9.7109375" style="661" customWidth="1"/>
    <col min="15873" max="15873" width="65.00390625" style="661" customWidth="1"/>
    <col min="15874" max="15882" width="22.00390625" style="661" customWidth="1"/>
    <col min="15883" max="16122" width="9.28125" style="661" customWidth="1"/>
    <col min="16123" max="16123" width="1.28515625" style="661" customWidth="1"/>
    <col min="16124" max="16126" width="9.7109375" style="661" hidden="1" customWidth="1"/>
    <col min="16127" max="16127" width="1.7109375" style="661" customWidth="1"/>
    <col min="16128" max="16128" width="9.7109375" style="661" customWidth="1"/>
    <col min="16129" max="16129" width="65.00390625" style="661" customWidth="1"/>
    <col min="16130" max="16138" width="22.00390625" style="661" customWidth="1"/>
    <col min="16139" max="16378" width="9.28125" style="661" customWidth="1"/>
    <col min="16379" max="16379" width="1.28515625" style="661" customWidth="1"/>
    <col min="16380" max="16382" width="9.7109375" style="661" hidden="1" customWidth="1"/>
    <col min="16383" max="16383" width="1.7109375" style="661" customWidth="1"/>
    <col min="16384" max="16384" width="9.7109375" style="661" customWidth="1"/>
  </cols>
  <sheetData>
    <row r="1" spans="1:10" ht="12.75">
      <c r="A1" s="821" t="s">
        <v>338</v>
      </c>
      <c r="B1" s="821"/>
      <c r="C1" s="821"/>
      <c r="D1" s="821"/>
      <c r="E1" s="821"/>
      <c r="F1" s="821"/>
      <c r="G1" s="821"/>
      <c r="H1" s="821"/>
      <c r="I1" s="822" t="s">
        <v>227</v>
      </c>
      <c r="J1" s="823"/>
    </row>
    <row r="2" spans="1:10" ht="12">
      <c r="A2" s="824" t="s">
        <v>196</v>
      </c>
      <c r="B2" s="1065" t="s">
        <v>228</v>
      </c>
      <c r="C2" s="1066"/>
      <c r="D2" s="1066"/>
      <c r="E2" s="1066"/>
      <c r="F2" s="1066"/>
      <c r="G2" s="1066"/>
      <c r="H2" s="1066"/>
      <c r="I2" s="1066"/>
      <c r="J2" s="1067"/>
    </row>
    <row r="3" spans="1:10" s="827" customFormat="1" ht="33.75">
      <c r="A3" s="825" t="s">
        <v>229</v>
      </c>
      <c r="B3" s="826" t="s">
        <v>230</v>
      </c>
      <c r="C3" s="826" t="s">
        <v>231</v>
      </c>
      <c r="D3" s="826" t="s">
        <v>92</v>
      </c>
      <c r="E3" s="826" t="s">
        <v>232</v>
      </c>
      <c r="F3" s="826" t="s">
        <v>91</v>
      </c>
      <c r="G3" s="826" t="s">
        <v>233</v>
      </c>
      <c r="H3" s="826" t="s">
        <v>41</v>
      </c>
      <c r="I3" s="826" t="s">
        <v>234</v>
      </c>
      <c r="J3" s="826" t="s">
        <v>235</v>
      </c>
    </row>
    <row r="4" spans="1:10" ht="12">
      <c r="A4" s="828" t="s">
        <v>236</v>
      </c>
      <c r="B4" s="829">
        <v>139224</v>
      </c>
      <c r="C4" s="829">
        <v>10472</v>
      </c>
      <c r="D4" s="829">
        <v>50189</v>
      </c>
      <c r="E4" s="829">
        <v>31475</v>
      </c>
      <c r="F4" s="829">
        <v>1058</v>
      </c>
      <c r="G4" s="829">
        <v>18211</v>
      </c>
      <c r="H4" s="829">
        <v>6807</v>
      </c>
      <c r="I4" s="829">
        <f>SUM(B4:H4)</f>
        <v>257436</v>
      </c>
      <c r="J4" s="829">
        <f>I4-B4</f>
        <v>118212</v>
      </c>
    </row>
    <row r="5" spans="1:10" ht="12">
      <c r="A5" s="828" t="s">
        <v>237</v>
      </c>
      <c r="B5" s="829">
        <v>126144</v>
      </c>
      <c r="C5" s="829">
        <v>10472</v>
      </c>
      <c r="D5" s="829">
        <v>50189</v>
      </c>
      <c r="E5" s="829">
        <v>29218</v>
      </c>
      <c r="F5" s="829">
        <v>538</v>
      </c>
      <c r="G5" s="829">
        <v>7897</v>
      </c>
      <c r="H5" s="829">
        <v>6807</v>
      </c>
      <c r="I5" s="829">
        <f aca="true" t="shared" si="0" ref="I5:I73">SUM(B5:H5)</f>
        <v>231265</v>
      </c>
      <c r="J5" s="829">
        <f aca="true" t="shared" si="1" ref="J5:J73">I5-B5</f>
        <v>105121</v>
      </c>
    </row>
    <row r="6" spans="1:10" ht="12">
      <c r="A6" s="828" t="s">
        <v>238</v>
      </c>
      <c r="B6" s="829">
        <v>13080</v>
      </c>
      <c r="C6" s="829">
        <v>0</v>
      </c>
      <c r="D6" s="829"/>
      <c r="E6" s="829">
        <v>2257</v>
      </c>
      <c r="F6" s="829">
        <v>520</v>
      </c>
      <c r="G6" s="829">
        <v>10314</v>
      </c>
      <c r="H6" s="829">
        <v>0</v>
      </c>
      <c r="I6" s="829">
        <f t="shared" si="0"/>
        <v>26171</v>
      </c>
      <c r="J6" s="829">
        <f t="shared" si="1"/>
        <v>13091</v>
      </c>
    </row>
    <row r="7" spans="1:10" ht="12">
      <c r="A7" s="828" t="s">
        <v>239</v>
      </c>
      <c r="B7" s="829">
        <v>0</v>
      </c>
      <c r="C7" s="829">
        <v>0</v>
      </c>
      <c r="D7" s="829"/>
      <c r="E7" s="829"/>
      <c r="F7" s="829"/>
      <c r="G7" s="829">
        <v>0</v>
      </c>
      <c r="H7" s="829">
        <v>0</v>
      </c>
      <c r="I7" s="829">
        <f t="shared" si="0"/>
        <v>0</v>
      </c>
      <c r="J7" s="829">
        <f t="shared" si="1"/>
        <v>0</v>
      </c>
    </row>
    <row r="8" spans="1:10" ht="12">
      <c r="A8" s="828" t="s">
        <v>240</v>
      </c>
      <c r="B8" s="829">
        <v>0</v>
      </c>
      <c r="C8" s="829"/>
      <c r="D8" s="829"/>
      <c r="E8" s="829"/>
      <c r="F8" s="829"/>
      <c r="G8" s="829">
        <v>0</v>
      </c>
      <c r="H8" s="829">
        <v>0</v>
      </c>
      <c r="I8" s="829">
        <f t="shared" si="0"/>
        <v>0</v>
      </c>
      <c r="J8" s="829">
        <f>I8-B8</f>
        <v>0</v>
      </c>
    </row>
    <row r="9" spans="1:10" ht="12">
      <c r="A9" s="828" t="s">
        <v>241</v>
      </c>
      <c r="B9" s="829">
        <v>2365463</v>
      </c>
      <c r="C9" s="829">
        <v>248266</v>
      </c>
      <c r="D9" s="829">
        <v>460736</v>
      </c>
      <c r="E9" s="829">
        <v>463749</v>
      </c>
      <c r="F9" s="829">
        <v>95489</v>
      </c>
      <c r="G9" s="829">
        <v>210539</v>
      </c>
      <c r="H9" s="829">
        <v>147407</v>
      </c>
      <c r="I9" s="829">
        <f t="shared" si="0"/>
        <v>3991649</v>
      </c>
      <c r="J9" s="829">
        <f t="shared" si="1"/>
        <v>1626186</v>
      </c>
    </row>
    <row r="10" spans="1:10" ht="12">
      <c r="A10" s="828" t="s">
        <v>242</v>
      </c>
      <c r="B10" s="829">
        <v>2100952</v>
      </c>
      <c r="C10" s="829">
        <v>214004</v>
      </c>
      <c r="D10" s="829">
        <v>423461</v>
      </c>
      <c r="E10" s="829">
        <v>423950</v>
      </c>
      <c r="F10" s="829">
        <v>83864</v>
      </c>
      <c r="G10" s="829">
        <v>185532</v>
      </c>
      <c r="H10" s="829">
        <v>124443</v>
      </c>
      <c r="I10" s="829">
        <f t="shared" si="0"/>
        <v>3556206</v>
      </c>
      <c r="J10" s="829">
        <f t="shared" si="1"/>
        <v>1455254</v>
      </c>
    </row>
    <row r="11" spans="1:10" ht="12">
      <c r="A11" s="828" t="s">
        <v>243</v>
      </c>
      <c r="B11" s="829">
        <v>235427</v>
      </c>
      <c r="C11" s="829">
        <v>61806</v>
      </c>
      <c r="D11" s="829">
        <v>9738</v>
      </c>
      <c r="E11" s="829">
        <v>45906</v>
      </c>
      <c r="F11" s="829">
        <v>3776</v>
      </c>
      <c r="G11" s="829">
        <v>31089</v>
      </c>
      <c r="H11" s="829">
        <v>6005</v>
      </c>
      <c r="I11" s="829">
        <f t="shared" si="0"/>
        <v>393747</v>
      </c>
      <c r="J11" s="829">
        <f t="shared" si="1"/>
        <v>158320</v>
      </c>
    </row>
    <row r="12" spans="1:10" ht="12">
      <c r="A12" s="828" t="s">
        <v>244</v>
      </c>
      <c r="B12" s="829">
        <v>1865525</v>
      </c>
      <c r="C12" s="829">
        <v>152198</v>
      </c>
      <c r="D12" s="829">
        <v>413723</v>
      </c>
      <c r="E12" s="829">
        <v>378044</v>
      </c>
      <c r="F12" s="829">
        <v>80088</v>
      </c>
      <c r="G12" s="829">
        <v>154443</v>
      </c>
      <c r="H12" s="829">
        <v>118438</v>
      </c>
      <c r="I12" s="829">
        <f t="shared" si="0"/>
        <v>3162459</v>
      </c>
      <c r="J12" s="829">
        <f t="shared" si="1"/>
        <v>1296934</v>
      </c>
    </row>
    <row r="13" spans="1:10" ht="12">
      <c r="A13" s="828" t="s">
        <v>245</v>
      </c>
      <c r="B13" s="829">
        <v>237353</v>
      </c>
      <c r="C13" s="829">
        <v>34160</v>
      </c>
      <c r="D13" s="829">
        <v>29294</v>
      </c>
      <c r="E13" s="829">
        <v>36759</v>
      </c>
      <c r="F13" s="829">
        <v>11625</v>
      </c>
      <c r="G13" s="829">
        <v>18871</v>
      </c>
      <c r="H13" s="829">
        <v>20213</v>
      </c>
      <c r="I13" s="829">
        <f t="shared" si="0"/>
        <v>388275</v>
      </c>
      <c r="J13" s="829">
        <f t="shared" si="1"/>
        <v>150922</v>
      </c>
    </row>
    <row r="14" spans="1:10" ht="12">
      <c r="A14" s="828" t="s">
        <v>246</v>
      </c>
      <c r="B14" s="829">
        <v>236583</v>
      </c>
      <c r="C14" s="829">
        <v>34086</v>
      </c>
      <c r="D14" s="829">
        <v>29156</v>
      </c>
      <c r="E14" s="829">
        <v>36470</v>
      </c>
      <c r="F14" s="829">
        <v>11625</v>
      </c>
      <c r="G14" s="829">
        <v>18792</v>
      </c>
      <c r="H14" s="829">
        <v>19410</v>
      </c>
      <c r="I14" s="829">
        <f t="shared" si="0"/>
        <v>386122</v>
      </c>
      <c r="J14" s="829">
        <f t="shared" si="1"/>
        <v>149539</v>
      </c>
    </row>
    <row r="15" spans="1:10" ht="12">
      <c r="A15" s="828" t="s">
        <v>247</v>
      </c>
      <c r="B15" s="829">
        <v>770</v>
      </c>
      <c r="C15" s="829">
        <v>74</v>
      </c>
      <c r="D15" s="829">
        <v>138</v>
      </c>
      <c r="E15" s="829">
        <v>289</v>
      </c>
      <c r="F15" s="829"/>
      <c r="G15" s="829">
        <v>79</v>
      </c>
      <c r="H15" s="829">
        <v>803</v>
      </c>
      <c r="I15" s="829">
        <f t="shared" si="0"/>
        <v>2153</v>
      </c>
      <c r="J15" s="829">
        <f t="shared" si="1"/>
        <v>1383</v>
      </c>
    </row>
    <row r="16" spans="1:10" ht="12">
      <c r="A16" s="828" t="s">
        <v>248</v>
      </c>
      <c r="B16" s="829">
        <v>27158</v>
      </c>
      <c r="C16" s="829">
        <v>102</v>
      </c>
      <c r="D16" s="829">
        <v>6953</v>
      </c>
      <c r="E16" s="829">
        <v>3040</v>
      </c>
      <c r="F16" s="829"/>
      <c r="G16" s="829">
        <v>6136</v>
      </c>
      <c r="H16" s="829">
        <v>2742</v>
      </c>
      <c r="I16" s="829">
        <f t="shared" si="0"/>
        <v>46131</v>
      </c>
      <c r="J16" s="829">
        <f t="shared" si="1"/>
        <v>18973</v>
      </c>
    </row>
    <row r="17" spans="1:10" ht="12">
      <c r="A17" s="828" t="s">
        <v>249</v>
      </c>
      <c r="B17" s="829">
        <v>0</v>
      </c>
      <c r="C17" s="829">
        <v>0</v>
      </c>
      <c r="D17" s="829">
        <v>1028</v>
      </c>
      <c r="E17" s="829"/>
      <c r="F17" s="829"/>
      <c r="G17" s="829">
        <v>0</v>
      </c>
      <c r="H17" s="829">
        <v>9</v>
      </c>
      <c r="I17" s="829">
        <f t="shared" si="0"/>
        <v>1037</v>
      </c>
      <c r="J17" s="829">
        <f t="shared" si="1"/>
        <v>1037</v>
      </c>
    </row>
    <row r="18" spans="1:10" ht="12">
      <c r="A18" s="828" t="s">
        <v>250</v>
      </c>
      <c r="B18" s="829">
        <v>104920</v>
      </c>
      <c r="C18" s="829">
        <v>0</v>
      </c>
      <c r="D18" s="829"/>
      <c r="E18" s="829">
        <v>192773</v>
      </c>
      <c r="F18" s="829"/>
      <c r="G18" s="829">
        <v>0</v>
      </c>
      <c r="H18" s="829">
        <v>0</v>
      </c>
      <c r="I18" s="829">
        <f t="shared" si="0"/>
        <v>297693</v>
      </c>
      <c r="J18" s="829">
        <f t="shared" si="1"/>
        <v>192773</v>
      </c>
    </row>
    <row r="19" spans="1:10" ht="12">
      <c r="A19" s="828" t="s">
        <v>251</v>
      </c>
      <c r="B19" s="829">
        <v>104800</v>
      </c>
      <c r="C19" s="829">
        <v>0</v>
      </c>
      <c r="D19" s="829"/>
      <c r="E19" s="829">
        <v>178328</v>
      </c>
      <c r="F19" s="829"/>
      <c r="G19" s="829">
        <v>0</v>
      </c>
      <c r="H19" s="829">
        <v>0</v>
      </c>
      <c r="I19" s="829">
        <f t="shared" si="0"/>
        <v>283128</v>
      </c>
      <c r="J19" s="829">
        <f t="shared" si="1"/>
        <v>178328</v>
      </c>
    </row>
    <row r="20" spans="1:10" ht="12">
      <c r="A20" s="828" t="s">
        <v>252</v>
      </c>
      <c r="B20" s="829">
        <v>104800</v>
      </c>
      <c r="C20" s="829">
        <v>0</v>
      </c>
      <c r="D20" s="829"/>
      <c r="E20" s="829">
        <v>178328</v>
      </c>
      <c r="F20" s="829"/>
      <c r="G20" s="829">
        <v>0</v>
      </c>
      <c r="H20" s="829">
        <v>0</v>
      </c>
      <c r="I20" s="829">
        <f t="shared" si="0"/>
        <v>283128</v>
      </c>
      <c r="J20" s="829">
        <f t="shared" si="1"/>
        <v>178328</v>
      </c>
    </row>
    <row r="21" spans="1:10" ht="12">
      <c r="A21" s="828" t="s">
        <v>253</v>
      </c>
      <c r="B21" s="829">
        <v>0</v>
      </c>
      <c r="C21" s="829">
        <v>0</v>
      </c>
      <c r="D21" s="829"/>
      <c r="E21" s="829"/>
      <c r="F21" s="829"/>
      <c r="G21" s="829">
        <v>0</v>
      </c>
      <c r="H21" s="829">
        <v>0</v>
      </c>
      <c r="I21" s="829">
        <f t="shared" si="0"/>
        <v>0</v>
      </c>
      <c r="J21" s="829">
        <f t="shared" si="1"/>
        <v>0</v>
      </c>
    </row>
    <row r="22" spans="1:10" ht="12">
      <c r="A22" s="828" t="s">
        <v>254</v>
      </c>
      <c r="B22" s="829">
        <v>0</v>
      </c>
      <c r="C22" s="829">
        <v>0</v>
      </c>
      <c r="D22" s="829"/>
      <c r="E22" s="829"/>
      <c r="F22" s="829"/>
      <c r="G22" s="829">
        <v>0</v>
      </c>
      <c r="H22" s="829">
        <v>0</v>
      </c>
      <c r="I22" s="829">
        <f t="shared" si="0"/>
        <v>0</v>
      </c>
      <c r="J22" s="829">
        <f t="shared" si="1"/>
        <v>0</v>
      </c>
    </row>
    <row r="23" spans="1:10" ht="12">
      <c r="A23" s="828" t="s">
        <v>255</v>
      </c>
      <c r="B23" s="829">
        <v>0</v>
      </c>
      <c r="C23" s="829">
        <v>0</v>
      </c>
      <c r="D23" s="829"/>
      <c r="E23" s="829"/>
      <c r="F23" s="829"/>
      <c r="G23" s="829">
        <v>0</v>
      </c>
      <c r="H23" s="829">
        <v>0</v>
      </c>
      <c r="I23" s="829">
        <f t="shared" si="0"/>
        <v>0</v>
      </c>
      <c r="J23" s="829">
        <f t="shared" si="1"/>
        <v>0</v>
      </c>
    </row>
    <row r="24" spans="1:10" ht="12">
      <c r="A24" s="828" t="s">
        <v>256</v>
      </c>
      <c r="B24" s="829">
        <v>120</v>
      </c>
      <c r="C24" s="829">
        <v>0</v>
      </c>
      <c r="D24" s="829"/>
      <c r="E24" s="829">
        <v>14445</v>
      </c>
      <c r="F24" s="829"/>
      <c r="G24" s="829">
        <v>0</v>
      </c>
      <c r="H24" s="829">
        <v>0</v>
      </c>
      <c r="I24" s="829">
        <f t="shared" si="0"/>
        <v>14565</v>
      </c>
      <c r="J24" s="829">
        <f t="shared" si="1"/>
        <v>14445</v>
      </c>
    </row>
    <row r="25" spans="1:10" ht="12">
      <c r="A25" s="828" t="s">
        <v>257</v>
      </c>
      <c r="B25" s="829">
        <v>120</v>
      </c>
      <c r="C25" s="829">
        <v>0</v>
      </c>
      <c r="D25" s="829"/>
      <c r="E25" s="829"/>
      <c r="F25" s="829"/>
      <c r="G25" s="829">
        <v>0</v>
      </c>
      <c r="H25" s="829">
        <v>0</v>
      </c>
      <c r="I25" s="829">
        <f t="shared" si="0"/>
        <v>120</v>
      </c>
      <c r="J25" s="829">
        <f t="shared" si="1"/>
        <v>0</v>
      </c>
    </row>
    <row r="26" spans="1:10" ht="12">
      <c r="A26" s="828" t="s">
        <v>258</v>
      </c>
      <c r="B26" s="829">
        <v>0</v>
      </c>
      <c r="C26" s="829">
        <v>0</v>
      </c>
      <c r="D26" s="829"/>
      <c r="E26" s="829">
        <v>14445</v>
      </c>
      <c r="F26" s="829"/>
      <c r="G26" s="829">
        <v>0</v>
      </c>
      <c r="H26" s="829">
        <v>0</v>
      </c>
      <c r="I26" s="829">
        <f t="shared" si="0"/>
        <v>14445</v>
      </c>
      <c r="J26" s="829">
        <f t="shared" si="1"/>
        <v>14445</v>
      </c>
    </row>
    <row r="27" spans="1:10" ht="12">
      <c r="A27" s="828" t="s">
        <v>259</v>
      </c>
      <c r="B27" s="829">
        <v>0</v>
      </c>
      <c r="C27" s="829">
        <v>0</v>
      </c>
      <c r="D27" s="829"/>
      <c r="E27" s="829"/>
      <c r="F27" s="829"/>
      <c r="G27" s="829">
        <v>0</v>
      </c>
      <c r="H27" s="829">
        <v>0</v>
      </c>
      <c r="I27" s="829">
        <f t="shared" si="0"/>
        <v>0</v>
      </c>
      <c r="J27" s="829">
        <f t="shared" si="1"/>
        <v>0</v>
      </c>
    </row>
    <row r="28" spans="1:10" ht="12">
      <c r="A28" s="828" t="s">
        <v>260</v>
      </c>
      <c r="B28" s="829">
        <v>0</v>
      </c>
      <c r="C28" s="829">
        <v>0</v>
      </c>
      <c r="D28" s="829"/>
      <c r="E28" s="829"/>
      <c r="F28" s="829"/>
      <c r="G28" s="829">
        <v>0</v>
      </c>
      <c r="H28" s="829">
        <v>0</v>
      </c>
      <c r="I28" s="829">
        <f t="shared" si="0"/>
        <v>0</v>
      </c>
      <c r="J28" s="829">
        <f t="shared" si="1"/>
        <v>0</v>
      </c>
    </row>
    <row r="29" spans="1:10" ht="12">
      <c r="A29" s="828" t="s">
        <v>261</v>
      </c>
      <c r="B29" s="829">
        <v>20615514</v>
      </c>
      <c r="C29" s="829">
        <v>3732643</v>
      </c>
      <c r="D29" s="829">
        <v>5168207</v>
      </c>
      <c r="E29" s="829">
        <v>3536285</v>
      </c>
      <c r="F29" s="829">
        <v>606235</v>
      </c>
      <c r="G29" s="829">
        <v>4190280</v>
      </c>
      <c r="H29" s="829">
        <v>1390654</v>
      </c>
      <c r="I29" s="829">
        <f t="shared" si="0"/>
        <v>39239818</v>
      </c>
      <c r="J29" s="829">
        <f t="shared" si="1"/>
        <v>18624304</v>
      </c>
    </row>
    <row r="30" spans="1:10" ht="12">
      <c r="A30" s="828" t="s">
        <v>262</v>
      </c>
      <c r="B30" s="829">
        <v>20569703</v>
      </c>
      <c r="C30" s="829">
        <v>3728561</v>
      </c>
      <c r="D30" s="829">
        <v>5161087</v>
      </c>
      <c r="E30" s="829">
        <v>3520159</v>
      </c>
      <c r="F30" s="829">
        <v>605069</v>
      </c>
      <c r="G30" s="829">
        <v>4167893</v>
      </c>
      <c r="H30" s="829">
        <v>1386995</v>
      </c>
      <c r="I30" s="829">
        <f t="shared" si="0"/>
        <v>39139467</v>
      </c>
      <c r="J30" s="829">
        <f t="shared" si="1"/>
        <v>18569764</v>
      </c>
    </row>
    <row r="31" spans="1:10" ht="12">
      <c r="A31" s="828" t="s">
        <v>263</v>
      </c>
      <c r="B31" s="829">
        <v>17613578</v>
      </c>
      <c r="C31" s="829">
        <v>2713642</v>
      </c>
      <c r="D31" s="829">
        <v>4327015</v>
      </c>
      <c r="E31" s="829">
        <v>3089049</v>
      </c>
      <c r="F31" s="829">
        <v>516136</v>
      </c>
      <c r="G31" s="829">
        <v>3934443</v>
      </c>
      <c r="H31" s="829">
        <v>1224409</v>
      </c>
      <c r="I31" s="829">
        <f t="shared" si="0"/>
        <v>33418272</v>
      </c>
      <c r="J31" s="829">
        <f t="shared" si="1"/>
        <v>15804694</v>
      </c>
    </row>
    <row r="32" spans="1:10" ht="12">
      <c r="A32" s="828" t="s">
        <v>264</v>
      </c>
      <c r="B32" s="829">
        <v>657155</v>
      </c>
      <c r="C32" s="829">
        <v>55536</v>
      </c>
      <c r="D32" s="829">
        <v>344289</v>
      </c>
      <c r="E32" s="829">
        <v>49911</v>
      </c>
      <c r="F32" s="829">
        <v>234</v>
      </c>
      <c r="G32" s="829">
        <v>45821</v>
      </c>
      <c r="H32" s="829">
        <v>39629</v>
      </c>
      <c r="I32" s="829">
        <f t="shared" si="0"/>
        <v>1192575</v>
      </c>
      <c r="J32" s="829">
        <f t="shared" si="1"/>
        <v>535420</v>
      </c>
    </row>
    <row r="33" spans="1:10" ht="12">
      <c r="A33" s="828" t="s">
        <v>265</v>
      </c>
      <c r="B33" s="829">
        <v>0</v>
      </c>
      <c r="C33" s="829">
        <v>0</v>
      </c>
      <c r="D33" s="829"/>
      <c r="E33" s="829"/>
      <c r="F33" s="829"/>
      <c r="G33" s="829">
        <v>0</v>
      </c>
      <c r="H33" s="829">
        <v>0</v>
      </c>
      <c r="I33" s="829">
        <f t="shared" si="0"/>
        <v>0</v>
      </c>
      <c r="J33" s="829">
        <f t="shared" si="1"/>
        <v>0</v>
      </c>
    </row>
    <row r="34" spans="1:10" ht="12">
      <c r="A34" s="828" t="s">
        <v>266</v>
      </c>
      <c r="B34" s="829">
        <v>64958</v>
      </c>
      <c r="C34" s="829">
        <v>49472</v>
      </c>
      <c r="D34" s="829">
        <v>28022</v>
      </c>
      <c r="E34" s="829">
        <v>20836</v>
      </c>
      <c r="F34" s="829">
        <v>6174</v>
      </c>
      <c r="G34" s="829">
        <v>22635</v>
      </c>
      <c r="H34" s="829">
        <v>9167</v>
      </c>
      <c r="I34" s="829">
        <f t="shared" si="0"/>
        <v>201264</v>
      </c>
      <c r="J34" s="829">
        <f t="shared" si="1"/>
        <v>136306</v>
      </c>
    </row>
    <row r="35" spans="1:10" ht="12">
      <c r="A35" s="828" t="s">
        <v>267</v>
      </c>
      <c r="B35" s="829">
        <v>0</v>
      </c>
      <c r="C35" s="829">
        <v>0</v>
      </c>
      <c r="D35" s="829"/>
      <c r="E35" s="829"/>
      <c r="F35" s="829"/>
      <c r="G35" s="829">
        <v>0</v>
      </c>
      <c r="H35" s="829">
        <v>0</v>
      </c>
      <c r="I35" s="829">
        <f t="shared" si="0"/>
        <v>0</v>
      </c>
      <c r="J35" s="829">
        <f t="shared" si="1"/>
        <v>0</v>
      </c>
    </row>
    <row r="36" spans="1:10" ht="12">
      <c r="A36" s="828" t="s">
        <v>268</v>
      </c>
      <c r="B36" s="829">
        <v>975911</v>
      </c>
      <c r="C36" s="829">
        <v>200976</v>
      </c>
      <c r="D36" s="829">
        <v>130776</v>
      </c>
      <c r="E36" s="829">
        <v>65098</v>
      </c>
      <c r="F36" s="829">
        <v>7474</v>
      </c>
      <c r="G36" s="829">
        <v>119167</v>
      </c>
      <c r="H36" s="829">
        <v>20181</v>
      </c>
      <c r="I36" s="829">
        <f t="shared" si="0"/>
        <v>1519583</v>
      </c>
      <c r="J36" s="829">
        <f t="shared" si="1"/>
        <v>543672</v>
      </c>
    </row>
    <row r="37" spans="1:10" ht="12">
      <c r="A37" s="828" t="s">
        <v>269</v>
      </c>
      <c r="B37" s="829">
        <v>1245877</v>
      </c>
      <c r="C37" s="829">
        <v>656431</v>
      </c>
      <c r="D37" s="829">
        <v>329831</v>
      </c>
      <c r="E37" s="829">
        <v>229934</v>
      </c>
      <c r="F37" s="829">
        <v>74985</v>
      </c>
      <c r="G37" s="829">
        <v>44270</v>
      </c>
      <c r="H37" s="829">
        <v>92017</v>
      </c>
      <c r="I37" s="829">
        <f t="shared" si="0"/>
        <v>2673345</v>
      </c>
      <c r="J37" s="829">
        <f t="shared" si="1"/>
        <v>1427468</v>
      </c>
    </row>
    <row r="38" spans="1:10" ht="12">
      <c r="A38" s="828" t="s">
        <v>270</v>
      </c>
      <c r="B38" s="829">
        <v>12224</v>
      </c>
      <c r="C38" s="829">
        <v>52504</v>
      </c>
      <c r="D38" s="829">
        <v>1154</v>
      </c>
      <c r="E38" s="829">
        <v>65331</v>
      </c>
      <c r="F38" s="829">
        <v>66</v>
      </c>
      <c r="G38" s="829">
        <v>1557</v>
      </c>
      <c r="H38" s="829">
        <v>1592</v>
      </c>
      <c r="I38" s="829">
        <f t="shared" si="0"/>
        <v>134428</v>
      </c>
      <c r="J38" s="829">
        <f t="shared" si="1"/>
        <v>122204</v>
      </c>
    </row>
    <row r="39" spans="1:10" ht="12">
      <c r="A39" s="828" t="s">
        <v>271</v>
      </c>
      <c r="B39" s="829">
        <v>45811</v>
      </c>
      <c r="C39" s="829">
        <v>4082</v>
      </c>
      <c r="D39" s="829">
        <v>7120</v>
      </c>
      <c r="E39" s="829">
        <v>16126</v>
      </c>
      <c r="F39" s="829">
        <v>1166</v>
      </c>
      <c r="G39" s="829">
        <v>22387</v>
      </c>
      <c r="H39" s="829">
        <v>3659</v>
      </c>
      <c r="I39" s="829">
        <f t="shared" si="0"/>
        <v>100351</v>
      </c>
      <c r="J39" s="829">
        <f t="shared" si="1"/>
        <v>54540</v>
      </c>
    </row>
    <row r="40" spans="1:10" ht="12">
      <c r="A40" s="828" t="s">
        <v>272</v>
      </c>
      <c r="B40" s="829">
        <v>38161</v>
      </c>
      <c r="C40" s="829">
        <v>4082</v>
      </c>
      <c r="D40" s="829">
        <v>7120</v>
      </c>
      <c r="E40" s="829">
        <v>15923</v>
      </c>
      <c r="F40" s="829">
        <v>1166</v>
      </c>
      <c r="G40" s="829">
        <v>11395</v>
      </c>
      <c r="H40" s="829">
        <v>3659</v>
      </c>
      <c r="I40" s="829">
        <f t="shared" si="0"/>
        <v>81506</v>
      </c>
      <c r="J40" s="829">
        <f t="shared" si="1"/>
        <v>43345</v>
      </c>
    </row>
    <row r="41" spans="1:10" ht="12">
      <c r="A41" s="828" t="s">
        <v>273</v>
      </c>
      <c r="B41" s="829">
        <v>7650</v>
      </c>
      <c r="C41" s="829">
        <v>0</v>
      </c>
      <c r="D41" s="829"/>
      <c r="E41" s="829">
        <v>203</v>
      </c>
      <c r="F41" s="829"/>
      <c r="G41" s="829">
        <v>10992</v>
      </c>
      <c r="H41" s="829">
        <v>0</v>
      </c>
      <c r="I41" s="829">
        <f t="shared" si="0"/>
        <v>18845</v>
      </c>
      <c r="J41" s="829">
        <f t="shared" si="1"/>
        <v>11195</v>
      </c>
    </row>
    <row r="42" spans="1:10" ht="12">
      <c r="A42" s="828" t="s">
        <v>274</v>
      </c>
      <c r="B42" s="829">
        <v>24655133</v>
      </c>
      <c r="C42" s="829">
        <v>1862110</v>
      </c>
      <c r="D42" s="829">
        <v>4946655</v>
      </c>
      <c r="E42" s="829">
        <v>4568725</v>
      </c>
      <c r="F42" s="829">
        <v>928011</v>
      </c>
      <c r="G42" s="829">
        <v>6472555</v>
      </c>
      <c r="H42" s="829">
        <v>1796034</v>
      </c>
      <c r="I42" s="829">
        <f t="shared" si="0"/>
        <v>45229223</v>
      </c>
      <c r="J42" s="829">
        <f t="shared" si="1"/>
        <v>20574090</v>
      </c>
    </row>
    <row r="43" spans="1:10" ht="12">
      <c r="A43" s="828" t="s">
        <v>275</v>
      </c>
      <c r="B43" s="829">
        <v>0</v>
      </c>
      <c r="C43" s="829">
        <v>0</v>
      </c>
      <c r="D43" s="829"/>
      <c r="E43" s="829"/>
      <c r="F43" s="829"/>
      <c r="G43" s="829">
        <v>0</v>
      </c>
      <c r="H43" s="829"/>
      <c r="I43" s="829">
        <f t="shared" si="0"/>
        <v>0</v>
      </c>
      <c r="J43" s="829">
        <f t="shared" si="1"/>
        <v>0</v>
      </c>
    </row>
    <row r="44" spans="1:10" ht="12">
      <c r="A44" s="828" t="s">
        <v>276</v>
      </c>
      <c r="B44" s="829">
        <v>24655117</v>
      </c>
      <c r="C44" s="829">
        <v>1862110</v>
      </c>
      <c r="D44" s="829">
        <v>4946655</v>
      </c>
      <c r="E44" s="829">
        <v>4568725</v>
      </c>
      <c r="F44" s="829">
        <v>928011</v>
      </c>
      <c r="G44" s="829">
        <v>6472555</v>
      </c>
      <c r="H44" s="829">
        <v>1796034</v>
      </c>
      <c r="I44" s="829">
        <f t="shared" si="0"/>
        <v>45229207</v>
      </c>
      <c r="J44" s="829">
        <f t="shared" si="1"/>
        <v>20574090</v>
      </c>
    </row>
    <row r="45" spans="1:10" ht="12">
      <c r="A45" s="828" t="s">
        <v>277</v>
      </c>
      <c r="B45" s="829">
        <v>24644419</v>
      </c>
      <c r="C45" s="829">
        <v>1861033</v>
      </c>
      <c r="D45" s="829">
        <v>4944447</v>
      </c>
      <c r="E45" s="829">
        <v>4567114</v>
      </c>
      <c r="F45" s="829">
        <v>927369</v>
      </c>
      <c r="G45" s="829">
        <v>6470684</v>
      </c>
      <c r="H45" s="829">
        <v>1795111</v>
      </c>
      <c r="I45" s="829">
        <f t="shared" si="0"/>
        <v>45210177</v>
      </c>
      <c r="J45" s="829">
        <f t="shared" si="1"/>
        <v>20565758</v>
      </c>
    </row>
    <row r="46" spans="1:10" ht="12">
      <c r="A46" s="828" t="s">
        <v>278</v>
      </c>
      <c r="B46" s="829">
        <v>12766659</v>
      </c>
      <c r="C46" s="829">
        <v>1017327</v>
      </c>
      <c r="D46" s="829">
        <v>3182620</v>
      </c>
      <c r="E46" s="829">
        <v>2876881</v>
      </c>
      <c r="F46" s="829">
        <v>622938</v>
      </c>
      <c r="G46" s="829">
        <v>3700521</v>
      </c>
      <c r="H46" s="829">
        <v>1276853</v>
      </c>
      <c r="I46" s="829">
        <f t="shared" si="0"/>
        <v>25443799</v>
      </c>
      <c r="J46" s="829">
        <f t="shared" si="1"/>
        <v>12677140</v>
      </c>
    </row>
    <row r="47" spans="1:10" ht="12">
      <c r="A47" s="828" t="s">
        <v>279</v>
      </c>
      <c r="B47" s="829">
        <v>2413605</v>
      </c>
      <c r="C47" s="829">
        <v>248537</v>
      </c>
      <c r="D47" s="829">
        <v>416261</v>
      </c>
      <c r="E47" s="829">
        <v>243132</v>
      </c>
      <c r="F47" s="829">
        <v>52318</v>
      </c>
      <c r="G47" s="829">
        <v>452240</v>
      </c>
      <c r="H47" s="829">
        <v>145391</v>
      </c>
      <c r="I47" s="829">
        <f t="shared" si="0"/>
        <v>3971484</v>
      </c>
      <c r="J47" s="829">
        <f t="shared" si="1"/>
        <v>1557879</v>
      </c>
    </row>
    <row r="48" spans="1:10" ht="12">
      <c r="A48" s="828" t="s">
        <v>280</v>
      </c>
      <c r="B48" s="829">
        <v>6152229</v>
      </c>
      <c r="C48" s="829">
        <v>353794</v>
      </c>
      <c r="D48" s="829">
        <v>855511</v>
      </c>
      <c r="E48" s="829">
        <v>1118218</v>
      </c>
      <c r="F48" s="829">
        <v>145388</v>
      </c>
      <c r="G48" s="829">
        <v>1294564</v>
      </c>
      <c r="H48" s="829">
        <v>249078</v>
      </c>
      <c r="I48" s="829">
        <f t="shared" si="0"/>
        <v>10168782</v>
      </c>
      <c r="J48" s="829">
        <f t="shared" si="1"/>
        <v>4016553</v>
      </c>
    </row>
    <row r="49" spans="1:10" ht="12">
      <c r="A49" s="828" t="s">
        <v>281</v>
      </c>
      <c r="B49" s="829">
        <v>28148</v>
      </c>
      <c r="C49" s="829">
        <v>4044</v>
      </c>
      <c r="D49" s="829">
        <v>4383</v>
      </c>
      <c r="E49" s="829">
        <v>2895</v>
      </c>
      <c r="F49" s="829">
        <v>1878</v>
      </c>
      <c r="G49" s="829">
        <v>13656</v>
      </c>
      <c r="H49" s="829">
        <v>589</v>
      </c>
      <c r="I49" s="829">
        <f t="shared" si="0"/>
        <v>55593</v>
      </c>
      <c r="J49" s="829">
        <f t="shared" si="1"/>
        <v>27445</v>
      </c>
    </row>
    <row r="50" spans="1:10" ht="12">
      <c r="A50" s="828" t="s">
        <v>282</v>
      </c>
      <c r="B50" s="829">
        <v>2779172</v>
      </c>
      <c r="C50" s="829">
        <v>143870</v>
      </c>
      <c r="D50" s="829">
        <v>181160</v>
      </c>
      <c r="E50" s="829">
        <v>133662</v>
      </c>
      <c r="F50" s="829">
        <v>42709</v>
      </c>
      <c r="G50" s="829">
        <v>755134</v>
      </c>
      <c r="H50" s="829">
        <v>79491</v>
      </c>
      <c r="I50" s="829">
        <f t="shared" si="0"/>
        <v>4115198</v>
      </c>
      <c r="J50" s="829">
        <f t="shared" si="1"/>
        <v>1336026</v>
      </c>
    </row>
    <row r="51" spans="1:10" ht="12">
      <c r="A51" s="828" t="s">
        <v>283</v>
      </c>
      <c r="B51" s="829">
        <v>483207</v>
      </c>
      <c r="C51" s="829">
        <v>85758</v>
      </c>
      <c r="D51" s="829">
        <v>260949</v>
      </c>
      <c r="E51" s="829">
        <v>159916</v>
      </c>
      <c r="F51" s="829">
        <v>61284</v>
      </c>
      <c r="G51" s="829">
        <v>202534</v>
      </c>
      <c r="H51" s="829">
        <v>30218</v>
      </c>
      <c r="I51" s="829">
        <f t="shared" si="0"/>
        <v>1283866</v>
      </c>
      <c r="J51" s="829">
        <f t="shared" si="1"/>
        <v>800659</v>
      </c>
    </row>
    <row r="52" spans="1:10" ht="12">
      <c r="A52" s="828" t="s">
        <v>284</v>
      </c>
      <c r="B52" s="829">
        <v>0</v>
      </c>
      <c r="C52" s="829">
        <v>4177</v>
      </c>
      <c r="D52" s="829"/>
      <c r="E52" s="829"/>
      <c r="F52" s="829"/>
      <c r="G52" s="829">
        <v>0</v>
      </c>
      <c r="H52" s="829">
        <v>0</v>
      </c>
      <c r="I52" s="829">
        <f t="shared" si="0"/>
        <v>4177</v>
      </c>
      <c r="J52" s="829">
        <f t="shared" si="1"/>
        <v>4177</v>
      </c>
    </row>
    <row r="53" spans="1:10" ht="12">
      <c r="A53" s="828" t="s">
        <v>285</v>
      </c>
      <c r="B53" s="829">
        <v>0</v>
      </c>
      <c r="C53" s="829">
        <v>2716</v>
      </c>
      <c r="D53" s="829"/>
      <c r="E53" s="829"/>
      <c r="F53" s="829"/>
      <c r="G53" s="829">
        <v>0</v>
      </c>
      <c r="H53" s="829">
        <v>0</v>
      </c>
      <c r="I53" s="829">
        <f t="shared" si="0"/>
        <v>2716</v>
      </c>
      <c r="J53" s="829">
        <f t="shared" si="1"/>
        <v>2716</v>
      </c>
    </row>
    <row r="54" spans="1:10" ht="12">
      <c r="A54" s="828" t="s">
        <v>286</v>
      </c>
      <c r="B54" s="829">
        <v>0</v>
      </c>
      <c r="C54" s="829">
        <v>0</v>
      </c>
      <c r="D54" s="829"/>
      <c r="E54" s="829"/>
      <c r="F54" s="829"/>
      <c r="G54" s="829">
        <v>0</v>
      </c>
      <c r="H54" s="829">
        <v>0</v>
      </c>
      <c r="I54" s="829">
        <f t="shared" si="0"/>
        <v>0</v>
      </c>
      <c r="J54" s="829">
        <f t="shared" si="1"/>
        <v>0</v>
      </c>
    </row>
    <row r="55" spans="1:10" ht="12">
      <c r="A55" s="828" t="s">
        <v>287</v>
      </c>
      <c r="B55" s="829">
        <v>21399</v>
      </c>
      <c r="C55" s="829">
        <v>810</v>
      </c>
      <c r="D55" s="829">
        <v>43563</v>
      </c>
      <c r="E55" s="829">
        <v>32410</v>
      </c>
      <c r="F55" s="829">
        <v>854</v>
      </c>
      <c r="G55" s="829">
        <v>52035</v>
      </c>
      <c r="H55" s="829">
        <v>13491</v>
      </c>
      <c r="I55" s="829">
        <f t="shared" si="0"/>
        <v>164562</v>
      </c>
      <c r="J55" s="829">
        <f t="shared" si="1"/>
        <v>143163</v>
      </c>
    </row>
    <row r="56" spans="1:10" ht="12">
      <c r="A56" s="828" t="s">
        <v>288</v>
      </c>
      <c r="B56" s="829">
        <v>10698</v>
      </c>
      <c r="C56" s="829">
        <v>1077</v>
      </c>
      <c r="D56" s="829">
        <v>2208</v>
      </c>
      <c r="E56" s="829">
        <v>1611</v>
      </c>
      <c r="F56" s="829">
        <v>642</v>
      </c>
      <c r="G56" s="829">
        <v>1871</v>
      </c>
      <c r="H56" s="829">
        <v>923</v>
      </c>
      <c r="I56" s="829">
        <f t="shared" si="0"/>
        <v>19030</v>
      </c>
      <c r="J56" s="829">
        <f t="shared" si="1"/>
        <v>8332</v>
      </c>
    </row>
    <row r="57" spans="1:10" ht="12">
      <c r="A57" s="828" t="s">
        <v>289</v>
      </c>
      <c r="B57" s="829">
        <v>16</v>
      </c>
      <c r="C57" s="829">
        <v>0</v>
      </c>
      <c r="D57" s="829"/>
      <c r="E57" s="829"/>
      <c r="F57" s="829"/>
      <c r="G57" s="829">
        <v>0</v>
      </c>
      <c r="H57" s="829">
        <v>0</v>
      </c>
      <c r="I57" s="829">
        <f t="shared" si="0"/>
        <v>16</v>
      </c>
      <c r="J57" s="829">
        <f t="shared" si="1"/>
        <v>0</v>
      </c>
    </row>
    <row r="58" spans="1:10" ht="12">
      <c r="A58" s="828" t="s">
        <v>290</v>
      </c>
      <c r="B58" s="829">
        <v>0</v>
      </c>
      <c r="C58" s="829">
        <v>0</v>
      </c>
      <c r="D58" s="829">
        <v>11499</v>
      </c>
      <c r="E58" s="829">
        <v>1</v>
      </c>
      <c r="F58" s="829">
        <v>724</v>
      </c>
      <c r="G58" s="829">
        <v>0</v>
      </c>
      <c r="H58" s="829">
        <v>0</v>
      </c>
      <c r="I58" s="829">
        <f t="shared" si="0"/>
        <v>12224</v>
      </c>
      <c r="J58" s="829">
        <f t="shared" si="1"/>
        <v>12224</v>
      </c>
    </row>
    <row r="59" spans="1:10" ht="12">
      <c r="A59" s="828" t="s">
        <v>291</v>
      </c>
      <c r="B59" s="829">
        <v>0</v>
      </c>
      <c r="C59" s="829">
        <v>0</v>
      </c>
      <c r="D59" s="829">
        <v>11499</v>
      </c>
      <c r="E59" s="829">
        <v>1</v>
      </c>
      <c r="F59" s="829">
        <v>670</v>
      </c>
      <c r="G59" s="829">
        <v>0</v>
      </c>
      <c r="H59" s="829">
        <v>0</v>
      </c>
      <c r="I59" s="829">
        <f t="shared" si="0"/>
        <v>12170</v>
      </c>
      <c r="J59" s="829">
        <f t="shared" si="1"/>
        <v>12170</v>
      </c>
    </row>
    <row r="60" spans="1:10" ht="12">
      <c r="A60" s="828" t="s">
        <v>292</v>
      </c>
      <c r="B60" s="829">
        <v>0</v>
      </c>
      <c r="C60" s="829">
        <v>0</v>
      </c>
      <c r="D60" s="829"/>
      <c r="E60" s="829"/>
      <c r="F60" s="829">
        <v>54</v>
      </c>
      <c r="G60" s="829">
        <v>0</v>
      </c>
      <c r="H60" s="829">
        <v>0</v>
      </c>
      <c r="I60" s="829">
        <f t="shared" si="0"/>
        <v>54</v>
      </c>
      <c r="J60" s="829">
        <f t="shared" si="1"/>
        <v>54</v>
      </c>
    </row>
    <row r="61" spans="1:10" ht="12">
      <c r="A61" s="828" t="s">
        <v>293</v>
      </c>
      <c r="B61" s="829">
        <v>47880254</v>
      </c>
      <c r="C61" s="829">
        <v>5853491</v>
      </c>
      <c r="D61" s="829">
        <v>10637286</v>
      </c>
      <c r="E61" s="829">
        <v>8793008</v>
      </c>
      <c r="F61" s="829">
        <v>1631517</v>
      </c>
      <c r="G61" s="829">
        <v>10891585</v>
      </c>
      <c r="H61" s="829">
        <v>3340902</v>
      </c>
      <c r="I61" s="829">
        <f t="shared" si="0"/>
        <v>89028043</v>
      </c>
      <c r="J61" s="829">
        <f t="shared" si="1"/>
        <v>41147789</v>
      </c>
    </row>
    <row r="62" s="827" customFormat="1" ht="12"/>
    <row r="63" s="827" customFormat="1" ht="12"/>
    <row r="64" s="827" customFormat="1" ht="12"/>
    <row r="65" spans="2:10" ht="12">
      <c r="B65" s="661"/>
      <c r="C65" s="661"/>
      <c r="D65" s="661"/>
      <c r="E65" s="661"/>
      <c r="F65" s="661"/>
      <c r="G65" s="661"/>
      <c r="H65" s="661"/>
      <c r="I65" s="661"/>
      <c r="J65" s="661"/>
    </row>
    <row r="66" spans="1:10" ht="12.75">
      <c r="A66" s="821" t="s">
        <v>339</v>
      </c>
      <c r="B66" s="821"/>
      <c r="C66" s="821"/>
      <c r="D66" s="821"/>
      <c r="E66" s="821"/>
      <c r="F66" s="821"/>
      <c r="G66" s="821"/>
      <c r="H66" s="821"/>
      <c r="I66" s="830" t="s">
        <v>227</v>
      </c>
      <c r="J66" s="823"/>
    </row>
    <row r="67" spans="1:10" ht="12">
      <c r="A67" s="824" t="s">
        <v>196</v>
      </c>
      <c r="B67" s="1065" t="s">
        <v>228</v>
      </c>
      <c r="C67" s="1066"/>
      <c r="D67" s="1066"/>
      <c r="E67" s="1066"/>
      <c r="F67" s="1066"/>
      <c r="G67" s="1066"/>
      <c r="H67" s="1066"/>
      <c r="I67" s="1066"/>
      <c r="J67" s="1067"/>
    </row>
    <row r="68" spans="1:10" s="827" customFormat="1" ht="33.75">
      <c r="A68" s="825" t="s">
        <v>229</v>
      </c>
      <c r="B68" s="826" t="s">
        <v>230</v>
      </c>
      <c r="C68" s="826" t="s">
        <v>231</v>
      </c>
      <c r="D68" s="826" t="s">
        <v>92</v>
      </c>
      <c r="E68" s="826" t="s">
        <v>232</v>
      </c>
      <c r="F68" s="826" t="s">
        <v>91</v>
      </c>
      <c r="G68" s="826" t="s">
        <v>233</v>
      </c>
      <c r="H68" s="826" t="s">
        <v>41</v>
      </c>
      <c r="I68" s="826" t="s">
        <v>294</v>
      </c>
      <c r="J68" s="826" t="s">
        <v>235</v>
      </c>
    </row>
    <row r="69" spans="1:10" ht="12">
      <c r="A69" s="828" t="s">
        <v>295</v>
      </c>
      <c r="B69" s="829">
        <v>27150704</v>
      </c>
      <c r="C69" s="829">
        <v>2382142</v>
      </c>
      <c r="D69" s="829">
        <v>7095827</v>
      </c>
      <c r="E69" s="829">
        <v>6334045</v>
      </c>
      <c r="F69" s="829">
        <v>1263280</v>
      </c>
      <c r="G69" s="829">
        <v>7216755</v>
      </c>
      <c r="H69" s="829">
        <v>1926341</v>
      </c>
      <c r="I69" s="829">
        <f t="shared" si="0"/>
        <v>53369094</v>
      </c>
      <c r="J69" s="829">
        <f t="shared" si="1"/>
        <v>26218390</v>
      </c>
    </row>
    <row r="70" spans="1:10" ht="12">
      <c r="A70" s="828" t="s">
        <v>296</v>
      </c>
      <c r="B70" s="829">
        <v>0</v>
      </c>
      <c r="C70" s="829">
        <v>0</v>
      </c>
      <c r="D70" s="829"/>
      <c r="E70" s="829"/>
      <c r="F70" s="829"/>
      <c r="G70" s="829">
        <v>0</v>
      </c>
      <c r="H70" s="829">
        <v>0</v>
      </c>
      <c r="I70" s="829">
        <f t="shared" si="0"/>
        <v>0</v>
      </c>
      <c r="J70" s="829">
        <f t="shared" si="1"/>
        <v>0</v>
      </c>
    </row>
    <row r="71" spans="1:10" ht="12">
      <c r="A71" s="828" t="s">
        <v>297</v>
      </c>
      <c r="B71" s="829">
        <v>467</v>
      </c>
      <c r="C71" s="829">
        <v>0</v>
      </c>
      <c r="D71" s="829"/>
      <c r="E71" s="829">
        <v>55045</v>
      </c>
      <c r="F71" s="829"/>
      <c r="G71" s="829">
        <v>0</v>
      </c>
      <c r="H71" s="829">
        <v>-32068</v>
      </c>
      <c r="I71" s="829">
        <f t="shared" si="0"/>
        <v>23444</v>
      </c>
      <c r="J71" s="829">
        <f t="shared" si="1"/>
        <v>22977</v>
      </c>
    </row>
    <row r="72" spans="1:10" ht="12">
      <c r="A72" s="828" t="s">
        <v>298</v>
      </c>
      <c r="B72" s="829">
        <v>11627554</v>
      </c>
      <c r="C72" s="829">
        <v>823552</v>
      </c>
      <c r="D72" s="829">
        <v>2568233</v>
      </c>
      <c r="E72" s="829">
        <v>2393472</v>
      </c>
      <c r="F72" s="829">
        <v>393538</v>
      </c>
      <c r="G72" s="829">
        <v>2566818</v>
      </c>
      <c r="H72" s="829">
        <v>562846</v>
      </c>
      <c r="I72" s="829">
        <f t="shared" si="0"/>
        <v>20936013</v>
      </c>
      <c r="J72" s="829">
        <f t="shared" si="1"/>
        <v>9308459</v>
      </c>
    </row>
    <row r="73" spans="1:10" ht="12">
      <c r="A73" s="828" t="s">
        <v>299</v>
      </c>
      <c r="B73" s="829">
        <v>5846433</v>
      </c>
      <c r="C73" s="829">
        <v>343742</v>
      </c>
      <c r="D73" s="829">
        <v>812394</v>
      </c>
      <c r="E73" s="829">
        <v>1074319</v>
      </c>
      <c r="F73" s="829">
        <v>146805</v>
      </c>
      <c r="G73" s="829">
        <v>1378276</v>
      </c>
      <c r="H73" s="829">
        <v>184308</v>
      </c>
      <c r="I73" s="829">
        <f t="shared" si="0"/>
        <v>9786277</v>
      </c>
      <c r="J73" s="829">
        <f t="shared" si="1"/>
        <v>3939844</v>
      </c>
    </row>
    <row r="74" spans="1:10" ht="12">
      <c r="A74" s="828" t="s">
        <v>300</v>
      </c>
      <c r="B74" s="829">
        <v>27031</v>
      </c>
      <c r="C74" s="829">
        <v>4076</v>
      </c>
      <c r="D74" s="829">
        <v>4898</v>
      </c>
      <c r="E74" s="829">
        <v>2412</v>
      </c>
      <c r="F74" s="829">
        <v>2243</v>
      </c>
      <c r="G74" s="829">
        <v>13691</v>
      </c>
      <c r="H74" s="829">
        <v>735</v>
      </c>
      <c r="I74" s="829">
        <f aca="true" t="shared" si="2" ref="I74:I111">SUM(B74:H74)</f>
        <v>55086</v>
      </c>
      <c r="J74" s="829">
        <f aca="true" t="shared" si="3" ref="J74:J111">I74-B74</f>
        <v>28055</v>
      </c>
    </row>
    <row r="75" spans="1:10" ht="12">
      <c r="A75" s="828" t="s">
        <v>301</v>
      </c>
      <c r="B75" s="829">
        <v>2479896</v>
      </c>
      <c r="C75" s="829">
        <v>250222</v>
      </c>
      <c r="D75" s="829">
        <v>510925</v>
      </c>
      <c r="E75" s="829">
        <v>489525</v>
      </c>
      <c r="F75" s="829">
        <v>96547</v>
      </c>
      <c r="G75" s="829">
        <v>221718</v>
      </c>
      <c r="H75" s="829">
        <v>260331</v>
      </c>
      <c r="I75" s="829">
        <f t="shared" si="2"/>
        <v>4309164</v>
      </c>
      <c r="J75" s="829">
        <f t="shared" si="3"/>
        <v>1829268</v>
      </c>
    </row>
    <row r="76" spans="1:10" ht="12">
      <c r="A76" s="828" t="s">
        <v>302</v>
      </c>
      <c r="B76" s="829">
        <v>2791607</v>
      </c>
      <c r="C76" s="829">
        <v>145075</v>
      </c>
      <c r="D76" s="829">
        <v>187173</v>
      </c>
      <c r="E76" s="829">
        <v>139233</v>
      </c>
      <c r="F76" s="829">
        <v>40573</v>
      </c>
      <c r="G76" s="829">
        <v>755260</v>
      </c>
      <c r="H76" s="829">
        <v>76339</v>
      </c>
      <c r="I76" s="829">
        <f t="shared" si="2"/>
        <v>4135260</v>
      </c>
      <c r="J76" s="829">
        <f t="shared" si="3"/>
        <v>1343653</v>
      </c>
    </row>
    <row r="77" spans="1:10" ht="12">
      <c r="A77" s="828" t="s">
        <v>303</v>
      </c>
      <c r="B77" s="829">
        <v>482587</v>
      </c>
      <c r="C77" s="829">
        <v>75336</v>
      </c>
      <c r="D77" s="829">
        <v>1052843</v>
      </c>
      <c r="E77" s="829">
        <v>687983</v>
      </c>
      <c r="F77" s="829">
        <v>107370</v>
      </c>
      <c r="G77" s="829">
        <v>197873</v>
      </c>
      <c r="H77" s="829">
        <v>41133</v>
      </c>
      <c r="I77" s="829">
        <f t="shared" si="2"/>
        <v>2645125</v>
      </c>
      <c r="J77" s="829">
        <f t="shared" si="3"/>
        <v>2162538</v>
      </c>
    </row>
    <row r="78" spans="1:10" ht="12">
      <c r="A78" s="828" t="s">
        <v>304</v>
      </c>
      <c r="B78" s="829">
        <v>0</v>
      </c>
      <c r="C78" s="829">
        <v>3665</v>
      </c>
      <c r="D78" s="829"/>
      <c r="E78" s="829"/>
      <c r="F78" s="829"/>
      <c r="G78" s="829">
        <v>0</v>
      </c>
      <c r="H78" s="829">
        <v>0</v>
      </c>
      <c r="I78" s="829">
        <f t="shared" si="2"/>
        <v>3665</v>
      </c>
      <c r="J78" s="829">
        <f t="shared" si="3"/>
        <v>3665</v>
      </c>
    </row>
    <row r="79" spans="1:10" ht="12">
      <c r="A79" s="828" t="s">
        <v>305</v>
      </c>
      <c r="B79" s="829">
        <v>0</v>
      </c>
      <c r="C79" s="829">
        <v>1436</v>
      </c>
      <c r="D79" s="829"/>
      <c r="E79" s="829"/>
      <c r="F79" s="829"/>
      <c r="G79" s="829">
        <v>0</v>
      </c>
      <c r="H79" s="829">
        <v>0</v>
      </c>
      <c r="I79" s="829">
        <f t="shared" si="2"/>
        <v>1436</v>
      </c>
      <c r="J79" s="829">
        <f t="shared" si="3"/>
        <v>1436</v>
      </c>
    </row>
    <row r="80" spans="1:10" ht="12">
      <c r="A80" s="828" t="s">
        <v>306</v>
      </c>
      <c r="B80" s="829">
        <v>0</v>
      </c>
      <c r="C80" s="829">
        <v>0</v>
      </c>
      <c r="D80" s="829"/>
      <c r="E80" s="829"/>
      <c r="F80" s="829"/>
      <c r="G80" s="829">
        <v>0</v>
      </c>
      <c r="H80" s="829">
        <v>0</v>
      </c>
      <c r="I80" s="829">
        <f t="shared" si="2"/>
        <v>0</v>
      </c>
      <c r="J80" s="829">
        <f t="shared" si="3"/>
        <v>0</v>
      </c>
    </row>
    <row r="81" spans="1:10" ht="12">
      <c r="A81" s="828" t="s">
        <v>307</v>
      </c>
      <c r="B81" s="829">
        <v>0</v>
      </c>
      <c r="C81" s="829">
        <v>0</v>
      </c>
      <c r="D81" s="829"/>
      <c r="E81" s="829"/>
      <c r="F81" s="829"/>
      <c r="G81" s="829">
        <v>0</v>
      </c>
      <c r="H81" s="829">
        <v>0</v>
      </c>
      <c r="I81" s="829">
        <f t="shared" si="2"/>
        <v>0</v>
      </c>
      <c r="J81" s="829">
        <f t="shared" si="3"/>
        <v>0</v>
      </c>
    </row>
    <row r="82" spans="1:10" ht="12">
      <c r="A82" s="828" t="s">
        <v>308</v>
      </c>
      <c r="B82" s="829">
        <v>104920</v>
      </c>
      <c r="C82" s="829">
        <v>0</v>
      </c>
      <c r="D82" s="829"/>
      <c r="E82" s="829">
        <v>114104</v>
      </c>
      <c r="F82" s="829"/>
      <c r="G82" s="829">
        <v>0</v>
      </c>
      <c r="H82" s="829">
        <v>0</v>
      </c>
      <c r="I82" s="829">
        <f t="shared" si="2"/>
        <v>219024</v>
      </c>
      <c r="J82" s="829">
        <f t="shared" si="3"/>
        <v>114104</v>
      </c>
    </row>
    <row r="83" spans="1:10" ht="12">
      <c r="A83" s="828" t="s">
        <v>309</v>
      </c>
      <c r="B83" s="829">
        <v>104800</v>
      </c>
      <c r="C83" s="829">
        <v>0</v>
      </c>
      <c r="D83" s="829"/>
      <c r="E83" s="829">
        <v>114104</v>
      </c>
      <c r="F83" s="829"/>
      <c r="G83" s="829">
        <v>0</v>
      </c>
      <c r="H83" s="829">
        <v>0</v>
      </c>
      <c r="I83" s="829">
        <f t="shared" si="2"/>
        <v>218904</v>
      </c>
      <c r="J83" s="829">
        <f t="shared" si="3"/>
        <v>114104</v>
      </c>
    </row>
    <row r="84" spans="1:10" ht="12">
      <c r="A84" s="828" t="s">
        <v>310</v>
      </c>
      <c r="B84" s="829">
        <v>120</v>
      </c>
      <c r="C84" s="829">
        <v>0</v>
      </c>
      <c r="D84" s="829"/>
      <c r="E84" s="829"/>
      <c r="F84" s="829"/>
      <c r="G84" s="829">
        <v>0</v>
      </c>
      <c r="H84" s="829">
        <v>0</v>
      </c>
      <c r="I84" s="829">
        <f t="shared" si="2"/>
        <v>120</v>
      </c>
      <c r="J84" s="829">
        <f t="shared" si="3"/>
        <v>0</v>
      </c>
    </row>
    <row r="85" spans="1:10" ht="12">
      <c r="A85" s="828" t="s">
        <v>311</v>
      </c>
      <c r="B85" s="829">
        <v>15395833</v>
      </c>
      <c r="C85" s="829">
        <v>1558065</v>
      </c>
      <c r="D85" s="829">
        <v>4487116</v>
      </c>
      <c r="E85" s="829">
        <v>3712184</v>
      </c>
      <c r="F85" s="829">
        <v>869472</v>
      </c>
      <c r="G85" s="829">
        <v>4598561</v>
      </c>
      <c r="H85" s="829">
        <v>1395691</v>
      </c>
      <c r="I85" s="829">
        <f t="shared" si="2"/>
        <v>32016922</v>
      </c>
      <c r="J85" s="829">
        <f t="shared" si="3"/>
        <v>16621089</v>
      </c>
    </row>
    <row r="86" spans="1:10" ht="12">
      <c r="A86" s="828" t="s">
        <v>312</v>
      </c>
      <c r="B86" s="829">
        <v>12982228</v>
      </c>
      <c r="C86" s="829">
        <v>1309528</v>
      </c>
      <c r="D86" s="829">
        <v>4070855</v>
      </c>
      <c r="E86" s="829">
        <v>3469052</v>
      </c>
      <c r="F86" s="829">
        <v>817154</v>
      </c>
      <c r="G86" s="829">
        <v>4146321</v>
      </c>
      <c r="H86" s="829">
        <v>1250300</v>
      </c>
      <c r="I86" s="829">
        <f t="shared" si="2"/>
        <v>28045438</v>
      </c>
      <c r="J86" s="829">
        <f t="shared" si="3"/>
        <v>15063210</v>
      </c>
    </row>
    <row r="87" spans="1:10" ht="12">
      <c r="A87" s="828" t="s">
        <v>313</v>
      </c>
      <c r="B87" s="829">
        <v>2413605</v>
      </c>
      <c r="C87" s="829">
        <v>248537</v>
      </c>
      <c r="D87" s="829">
        <v>416261</v>
      </c>
      <c r="E87" s="829">
        <v>243132</v>
      </c>
      <c r="F87" s="829">
        <v>52318</v>
      </c>
      <c r="G87" s="829">
        <v>452240</v>
      </c>
      <c r="H87" s="829">
        <v>145391</v>
      </c>
      <c r="I87" s="829">
        <f t="shared" si="2"/>
        <v>3971484</v>
      </c>
      <c r="J87" s="829">
        <f t="shared" si="3"/>
        <v>1557879</v>
      </c>
    </row>
    <row r="88" spans="1:10" ht="12">
      <c r="A88" s="828" t="s">
        <v>314</v>
      </c>
      <c r="B88" s="829">
        <v>16737</v>
      </c>
      <c r="C88" s="829">
        <v>0</v>
      </c>
      <c r="D88" s="829">
        <v>38246</v>
      </c>
      <c r="E88" s="829">
        <v>53322</v>
      </c>
      <c r="F88" s="829"/>
      <c r="G88" s="829">
        <v>49120</v>
      </c>
      <c r="H88" s="829">
        <v>0</v>
      </c>
      <c r="I88" s="829">
        <f t="shared" si="2"/>
        <v>157425</v>
      </c>
      <c r="J88" s="829">
        <f t="shared" si="3"/>
        <v>140688</v>
      </c>
    </row>
    <row r="89" spans="1:10" ht="12">
      <c r="A89" s="828" t="s">
        <v>315</v>
      </c>
      <c r="B89" s="829">
        <v>5193</v>
      </c>
      <c r="C89" s="829">
        <v>525</v>
      </c>
      <c r="D89" s="829">
        <v>2232</v>
      </c>
      <c r="E89" s="829">
        <v>5918</v>
      </c>
      <c r="F89" s="829">
        <v>270</v>
      </c>
      <c r="G89" s="829">
        <v>2256</v>
      </c>
      <c r="H89" s="829">
        <v>-128</v>
      </c>
      <c r="I89" s="829">
        <f t="shared" si="2"/>
        <v>16266</v>
      </c>
      <c r="J89" s="829">
        <f t="shared" si="3"/>
        <v>11073</v>
      </c>
    </row>
    <row r="90" spans="1:10" ht="12">
      <c r="A90" s="828" t="s">
        <v>316</v>
      </c>
      <c r="B90" s="829">
        <v>144301</v>
      </c>
      <c r="C90" s="829">
        <v>263</v>
      </c>
      <c r="D90" s="829">
        <v>3104</v>
      </c>
      <c r="E90" s="829">
        <v>1609</v>
      </c>
      <c r="F90" s="829"/>
      <c r="G90" s="829">
        <v>8973</v>
      </c>
      <c r="H90" s="829">
        <v>0</v>
      </c>
      <c r="I90" s="829">
        <f t="shared" si="2"/>
        <v>158250</v>
      </c>
      <c r="J90" s="829">
        <f t="shared" si="3"/>
        <v>13949</v>
      </c>
    </row>
    <row r="91" spans="1:10" ht="12">
      <c r="A91" s="828" t="s">
        <v>317</v>
      </c>
      <c r="B91" s="829">
        <v>20584770</v>
      </c>
      <c r="C91" s="829">
        <v>3471086</v>
      </c>
      <c r="D91" s="829">
        <v>3538355</v>
      </c>
      <c r="E91" s="829">
        <v>2457233</v>
      </c>
      <c r="F91" s="829">
        <v>368237</v>
      </c>
      <c r="G91" s="829">
        <v>3665857</v>
      </c>
      <c r="H91" s="829">
        <v>1414534</v>
      </c>
      <c r="I91" s="829">
        <f t="shared" si="2"/>
        <v>35500072</v>
      </c>
      <c r="J91" s="829">
        <f t="shared" si="3"/>
        <v>14915302</v>
      </c>
    </row>
    <row r="92" spans="1:10" ht="12">
      <c r="A92" s="828" t="s">
        <v>318</v>
      </c>
      <c r="B92" s="829">
        <v>20214909</v>
      </c>
      <c r="C92" s="829">
        <v>3411635</v>
      </c>
      <c r="D92" s="829">
        <v>3490886</v>
      </c>
      <c r="E92" s="829">
        <v>2395943</v>
      </c>
      <c r="F92" s="829">
        <v>354665</v>
      </c>
      <c r="G92" s="829">
        <v>3548206</v>
      </c>
      <c r="H92" s="829">
        <v>1385724</v>
      </c>
      <c r="I92" s="829">
        <f t="shared" si="2"/>
        <v>34801968</v>
      </c>
      <c r="J92" s="829">
        <f t="shared" si="3"/>
        <v>14587059</v>
      </c>
    </row>
    <row r="93" spans="1:10" ht="12">
      <c r="A93" s="828" t="s">
        <v>319</v>
      </c>
      <c r="B93" s="829">
        <v>0</v>
      </c>
      <c r="C93" s="829">
        <v>53</v>
      </c>
      <c r="D93" s="829">
        <v>0</v>
      </c>
      <c r="E93" s="829">
        <v>228018</v>
      </c>
      <c r="F93" s="829"/>
      <c r="G93" s="829">
        <v>0</v>
      </c>
      <c r="H93" s="829">
        <v>100</v>
      </c>
      <c r="I93" s="829">
        <f t="shared" si="2"/>
        <v>228171</v>
      </c>
      <c r="J93" s="829">
        <f t="shared" si="3"/>
        <v>228171</v>
      </c>
    </row>
    <row r="94" spans="1:10" ht="12">
      <c r="A94" s="828" t="s">
        <v>320</v>
      </c>
      <c r="B94" s="829">
        <v>14545721</v>
      </c>
      <c r="C94" s="829">
        <v>2424455</v>
      </c>
      <c r="D94" s="829">
        <v>2437724</v>
      </c>
      <c r="E94" s="829">
        <v>1380609</v>
      </c>
      <c r="F94" s="829">
        <v>301929</v>
      </c>
      <c r="G94" s="829">
        <v>2773127</v>
      </c>
      <c r="H94" s="829">
        <v>866981</v>
      </c>
      <c r="I94" s="829">
        <f t="shared" si="2"/>
        <v>24730546</v>
      </c>
      <c r="J94" s="829">
        <f t="shared" si="3"/>
        <v>10184825</v>
      </c>
    </row>
    <row r="95" spans="1:10" ht="12">
      <c r="A95" s="828" t="s">
        <v>321</v>
      </c>
      <c r="B95" s="829">
        <v>0</v>
      </c>
      <c r="C95" s="829">
        <v>0</v>
      </c>
      <c r="D95" s="829"/>
      <c r="E95" s="829"/>
      <c r="F95" s="829"/>
      <c r="G95" s="829">
        <v>0</v>
      </c>
      <c r="H95" s="829">
        <v>0</v>
      </c>
      <c r="I95" s="829">
        <f t="shared" si="2"/>
        <v>0</v>
      </c>
      <c r="J95" s="829">
        <f t="shared" si="3"/>
        <v>0</v>
      </c>
    </row>
    <row r="96" spans="1:10" ht="12">
      <c r="A96" s="828" t="s">
        <v>322</v>
      </c>
      <c r="B96" s="829">
        <v>0</v>
      </c>
      <c r="C96" s="829">
        <v>0</v>
      </c>
      <c r="D96" s="829"/>
      <c r="E96" s="829"/>
      <c r="F96" s="829"/>
      <c r="G96" s="829">
        <v>0</v>
      </c>
      <c r="H96" s="829">
        <v>0</v>
      </c>
      <c r="I96" s="829">
        <f t="shared" si="2"/>
        <v>0</v>
      </c>
      <c r="J96" s="829">
        <f t="shared" si="3"/>
        <v>0</v>
      </c>
    </row>
    <row r="97" spans="1:10" ht="12">
      <c r="A97" s="828" t="s">
        <v>323</v>
      </c>
      <c r="B97" s="829">
        <v>510949</v>
      </c>
      <c r="C97" s="829">
        <v>0</v>
      </c>
      <c r="D97" s="829">
        <v>53293</v>
      </c>
      <c r="E97" s="829">
        <v>2506</v>
      </c>
      <c r="F97" s="829"/>
      <c r="G97" s="829">
        <v>6451</v>
      </c>
      <c r="H97" s="829">
        <v>23199</v>
      </c>
      <c r="I97" s="829">
        <f t="shared" si="2"/>
        <v>596398</v>
      </c>
      <c r="J97" s="829">
        <f t="shared" si="3"/>
        <v>85449</v>
      </c>
    </row>
    <row r="98" spans="1:10" ht="12">
      <c r="A98" s="828" t="s">
        <v>324</v>
      </c>
      <c r="B98" s="829">
        <v>5152437</v>
      </c>
      <c r="C98" s="829">
        <v>971684</v>
      </c>
      <c r="D98" s="829">
        <v>970693</v>
      </c>
      <c r="E98" s="829">
        <v>777963</v>
      </c>
      <c r="F98" s="829">
        <v>52567</v>
      </c>
      <c r="G98" s="829">
        <v>737084</v>
      </c>
      <c r="H98" s="829">
        <v>486967</v>
      </c>
      <c r="I98" s="829">
        <f t="shared" si="2"/>
        <v>9149395</v>
      </c>
      <c r="J98" s="829">
        <f t="shared" si="3"/>
        <v>3996958</v>
      </c>
    </row>
    <row r="99" spans="1:10" ht="12">
      <c r="A99" s="828" t="s">
        <v>325</v>
      </c>
      <c r="B99" s="829">
        <v>5802</v>
      </c>
      <c r="C99" s="829">
        <v>15443</v>
      </c>
      <c r="D99" s="829">
        <v>29176</v>
      </c>
      <c r="E99" s="829">
        <v>6847</v>
      </c>
      <c r="F99" s="829">
        <v>169</v>
      </c>
      <c r="G99" s="829">
        <v>31544</v>
      </c>
      <c r="H99" s="829">
        <v>8477</v>
      </c>
      <c r="I99" s="829">
        <f t="shared" si="2"/>
        <v>97458</v>
      </c>
      <c r="J99" s="829">
        <f t="shared" si="3"/>
        <v>91656</v>
      </c>
    </row>
    <row r="100" spans="1:10" ht="12">
      <c r="A100" s="828" t="s">
        <v>326</v>
      </c>
      <c r="B100" s="829">
        <v>0</v>
      </c>
      <c r="C100" s="829">
        <v>0</v>
      </c>
      <c r="D100" s="829"/>
      <c r="E100" s="829"/>
      <c r="F100" s="829"/>
      <c r="G100" s="829">
        <v>0</v>
      </c>
      <c r="H100" s="829">
        <v>0</v>
      </c>
      <c r="I100" s="829">
        <f t="shared" si="2"/>
        <v>0</v>
      </c>
      <c r="J100" s="829">
        <f t="shared" si="3"/>
        <v>0</v>
      </c>
    </row>
    <row r="101" spans="1:10" ht="12">
      <c r="A101" s="828" t="s">
        <v>327</v>
      </c>
      <c r="B101" s="829">
        <v>0</v>
      </c>
      <c r="C101" s="829">
        <v>0</v>
      </c>
      <c r="D101" s="829"/>
      <c r="E101" s="829"/>
      <c r="F101" s="829"/>
      <c r="G101" s="829">
        <v>0</v>
      </c>
      <c r="H101" s="829">
        <v>0</v>
      </c>
      <c r="I101" s="829">
        <f t="shared" si="2"/>
        <v>0</v>
      </c>
      <c r="J101" s="829">
        <f t="shared" si="3"/>
        <v>0</v>
      </c>
    </row>
    <row r="102" spans="1:10" ht="12">
      <c r="A102" s="828" t="s">
        <v>328</v>
      </c>
      <c r="B102" s="829">
        <v>0</v>
      </c>
      <c r="C102" s="829">
        <v>0</v>
      </c>
      <c r="D102" s="829"/>
      <c r="E102" s="829"/>
      <c r="F102" s="829"/>
      <c r="G102" s="829">
        <v>0</v>
      </c>
      <c r="H102" s="829">
        <v>0</v>
      </c>
      <c r="I102" s="829">
        <f t="shared" si="2"/>
        <v>0</v>
      </c>
      <c r="J102" s="829">
        <f t="shared" si="3"/>
        <v>0</v>
      </c>
    </row>
    <row r="103" spans="1:10" ht="12">
      <c r="A103" s="828" t="s">
        <v>329</v>
      </c>
      <c r="B103" s="829">
        <v>369861</v>
      </c>
      <c r="C103" s="829">
        <v>59451</v>
      </c>
      <c r="D103" s="829">
        <v>47469</v>
      </c>
      <c r="E103" s="829">
        <v>61290</v>
      </c>
      <c r="F103" s="829">
        <v>13572</v>
      </c>
      <c r="G103" s="829">
        <v>117651</v>
      </c>
      <c r="H103" s="829">
        <v>28810</v>
      </c>
      <c r="I103" s="829">
        <f t="shared" si="2"/>
        <v>698104</v>
      </c>
      <c r="J103" s="829">
        <f t="shared" si="3"/>
        <v>328243</v>
      </c>
    </row>
    <row r="104" spans="1:10" ht="12">
      <c r="A104" s="828" t="s">
        <v>330</v>
      </c>
      <c r="B104" s="829">
        <v>26021</v>
      </c>
      <c r="C104" s="829">
        <v>3293</v>
      </c>
      <c r="D104" s="829">
        <v>3243</v>
      </c>
      <c r="E104" s="829">
        <v>5577</v>
      </c>
      <c r="F104" s="829">
        <v>656</v>
      </c>
      <c r="G104" s="829">
        <v>13099</v>
      </c>
      <c r="H104" s="829">
        <v>2216</v>
      </c>
      <c r="I104" s="829">
        <f t="shared" si="2"/>
        <v>54105</v>
      </c>
      <c r="J104" s="829">
        <f t="shared" si="3"/>
        <v>28084</v>
      </c>
    </row>
    <row r="105" spans="1:10" ht="12">
      <c r="A105" s="828" t="s">
        <v>331</v>
      </c>
      <c r="B105" s="829">
        <v>75202</v>
      </c>
      <c r="C105" s="829">
        <v>7511</v>
      </c>
      <c r="D105" s="829">
        <v>9923</v>
      </c>
      <c r="E105" s="829">
        <v>13479</v>
      </c>
      <c r="F105" s="829">
        <v>1676</v>
      </c>
      <c r="G105" s="829">
        <v>26060</v>
      </c>
      <c r="H105" s="829">
        <v>5250</v>
      </c>
      <c r="I105" s="829">
        <f t="shared" si="2"/>
        <v>139101</v>
      </c>
      <c r="J105" s="829">
        <f t="shared" si="3"/>
        <v>63899</v>
      </c>
    </row>
    <row r="106" spans="1:10" ht="12">
      <c r="A106" s="828" t="s">
        <v>332</v>
      </c>
      <c r="B106" s="829">
        <v>268638</v>
      </c>
      <c r="C106" s="829">
        <v>48647</v>
      </c>
      <c r="D106" s="829">
        <v>34303</v>
      </c>
      <c r="E106" s="829">
        <v>42234</v>
      </c>
      <c r="F106" s="829">
        <v>11240</v>
      </c>
      <c r="G106" s="829">
        <v>78492</v>
      </c>
      <c r="H106" s="829">
        <v>21344</v>
      </c>
      <c r="I106" s="829">
        <f t="shared" si="2"/>
        <v>504898</v>
      </c>
      <c r="J106" s="829">
        <f t="shared" si="3"/>
        <v>236260</v>
      </c>
    </row>
    <row r="107" spans="1:10" ht="12">
      <c r="A107" s="828" t="s">
        <v>333</v>
      </c>
      <c r="B107" s="829">
        <v>0</v>
      </c>
      <c r="C107" s="829">
        <v>0</v>
      </c>
      <c r="D107" s="829"/>
      <c r="E107" s="829"/>
      <c r="F107" s="829"/>
      <c r="G107" s="829">
        <v>0</v>
      </c>
      <c r="H107" s="829">
        <v>0</v>
      </c>
      <c r="I107" s="829">
        <f t="shared" si="2"/>
        <v>0</v>
      </c>
      <c r="J107" s="829">
        <f>I107-B107</f>
        <v>0</v>
      </c>
    </row>
    <row r="108" spans="1:10" ht="12">
      <c r="A108" s="828" t="s">
        <v>334</v>
      </c>
      <c r="B108" s="829">
        <v>479</v>
      </c>
      <c r="C108" s="829">
        <v>0</v>
      </c>
      <c r="D108" s="829"/>
      <c r="E108" s="829">
        <v>121</v>
      </c>
      <c r="F108" s="829"/>
      <c r="G108" s="829">
        <v>0</v>
      </c>
      <c r="H108" s="829">
        <v>27</v>
      </c>
      <c r="I108" s="829">
        <f t="shared" si="2"/>
        <v>627</v>
      </c>
      <c r="J108" s="829">
        <f t="shared" si="3"/>
        <v>148</v>
      </c>
    </row>
    <row r="109" spans="1:10" ht="12">
      <c r="A109" s="828" t="s">
        <v>335</v>
      </c>
      <c r="B109" s="829">
        <v>0</v>
      </c>
      <c r="C109" s="829">
        <v>0</v>
      </c>
      <c r="D109" s="829"/>
      <c r="E109" s="829">
        <v>121</v>
      </c>
      <c r="F109" s="829"/>
      <c r="G109" s="829">
        <v>0</v>
      </c>
      <c r="H109" s="829">
        <v>27</v>
      </c>
      <c r="I109" s="829">
        <f t="shared" si="2"/>
        <v>148</v>
      </c>
      <c r="J109" s="829">
        <f t="shared" si="3"/>
        <v>148</v>
      </c>
    </row>
    <row r="110" spans="1:10" ht="12">
      <c r="A110" s="828" t="s">
        <v>336</v>
      </c>
      <c r="B110" s="829">
        <v>479</v>
      </c>
      <c r="C110" s="829">
        <v>0</v>
      </c>
      <c r="D110" s="829"/>
      <c r="E110" s="829"/>
      <c r="F110" s="829"/>
      <c r="G110" s="829">
        <v>0</v>
      </c>
      <c r="H110" s="829">
        <v>0</v>
      </c>
      <c r="I110" s="829">
        <f t="shared" si="2"/>
        <v>479</v>
      </c>
      <c r="J110" s="829">
        <f t="shared" si="3"/>
        <v>0</v>
      </c>
    </row>
    <row r="111" spans="1:10" ht="12">
      <c r="A111" s="828" t="s">
        <v>337</v>
      </c>
      <c r="B111" s="829">
        <v>47880254</v>
      </c>
      <c r="C111" s="829">
        <v>5853491</v>
      </c>
      <c r="D111" s="829">
        <v>10637286</v>
      </c>
      <c r="E111" s="829">
        <v>8793008</v>
      </c>
      <c r="F111" s="829">
        <v>1631517</v>
      </c>
      <c r="G111" s="829">
        <v>10891585</v>
      </c>
      <c r="H111" s="829">
        <v>3340902</v>
      </c>
      <c r="I111" s="829">
        <f t="shared" si="2"/>
        <v>89028043</v>
      </c>
      <c r="J111" s="829">
        <f t="shared" si="3"/>
        <v>41147789</v>
      </c>
    </row>
  </sheetData>
  <mergeCells count="2">
    <mergeCell ref="B2:J2"/>
    <mergeCell ref="B67:J67"/>
  </mergeCells>
  <printOptions/>
  <pageMargins left="0.7" right="0.7" top="0.787401575" bottom="0.787401575" header="0.3" footer="0.3"/>
  <pageSetup horizontalDpi="600" verticalDpi="600" orientation="landscape" paperSize="9" scale="68" r:id="rId2"/>
  <headerFooter>
    <oddFooter>&amp;L&amp;"Arial,Tučné"&amp;10Ministerstvo financí</oddFooter>
  </headerFooter>
  <rowBreaks count="1" manualBreakCount="1">
    <brk id="63" max="16383" man="1"/>
  </rowBreaks>
  <colBreaks count="1" manualBreakCount="1">
    <brk id="10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U83"/>
  <sheetViews>
    <sheetView workbookViewId="0" topLeftCell="B1">
      <selection activeCell="B1" sqref="B1"/>
    </sheetView>
  </sheetViews>
  <sheetFormatPr defaultColWidth="9.140625" defaultRowHeight="12"/>
  <cols>
    <col min="1" max="1" width="14.421875" style="373" hidden="1" customWidth="1"/>
    <col min="2" max="2" width="76.00390625" style="373" customWidth="1"/>
    <col min="3" max="3" width="14.8515625" style="378" hidden="1" customWidth="1"/>
    <col min="4" max="4" width="16.421875" style="376" hidden="1" customWidth="1"/>
    <col min="5" max="5" width="15.00390625" style="373" hidden="1" customWidth="1"/>
    <col min="6" max="6" width="14.8515625" style="377" hidden="1" customWidth="1"/>
    <col min="7" max="7" width="15.7109375" style="373" hidden="1" customWidth="1"/>
    <col min="8" max="8" width="14.7109375" style="373" hidden="1" customWidth="1"/>
    <col min="9" max="9" width="16.7109375" style="373" hidden="1" customWidth="1"/>
    <col min="10" max="10" width="15.8515625" style="373" hidden="1" customWidth="1"/>
    <col min="11" max="11" width="16.421875" style="373" hidden="1" customWidth="1"/>
    <col min="12" max="12" width="15.00390625" style="373" hidden="1" customWidth="1"/>
    <col min="13" max="13" width="12.00390625" style="373" hidden="1" customWidth="1"/>
    <col min="14" max="14" width="11.8515625" style="373" hidden="1" customWidth="1"/>
    <col min="15" max="15" width="12.8515625" style="373" hidden="1" customWidth="1"/>
    <col min="16" max="16" width="15.00390625" style="373" hidden="1" customWidth="1"/>
    <col min="17" max="18" width="14.421875" style="373" hidden="1" customWidth="1"/>
    <col min="19" max="19" width="18.00390625" style="376" hidden="1" customWidth="1"/>
    <col min="20" max="20" width="19.7109375" style="373" hidden="1" customWidth="1"/>
    <col min="21" max="21" width="19.421875" style="373" hidden="1" customWidth="1"/>
    <col min="22" max="22" width="23.421875" style="373" hidden="1" customWidth="1"/>
    <col min="23" max="23" width="19.28125" style="376" hidden="1" customWidth="1"/>
    <col min="24" max="24" width="17.8515625" style="376" hidden="1" customWidth="1"/>
    <col min="25" max="25" width="17.140625" style="376" hidden="1" customWidth="1"/>
    <col min="26" max="26" width="18.8515625" style="373" hidden="1" customWidth="1"/>
    <col min="27" max="27" width="17.140625" style="373" hidden="1" customWidth="1"/>
    <col min="28" max="28" width="18.28125" style="373" hidden="1" customWidth="1"/>
    <col min="29" max="29" width="18.8515625" style="375" hidden="1" customWidth="1"/>
    <col min="30" max="30" width="17.140625" style="374" hidden="1" customWidth="1"/>
    <col min="31" max="31" width="0.71875" style="374" hidden="1" customWidth="1"/>
    <col min="32" max="33" width="13.00390625" style="373" hidden="1" customWidth="1"/>
    <col min="34" max="34" width="11.28125" style="373" hidden="1" customWidth="1"/>
    <col min="35" max="35" width="13.140625" style="373" hidden="1" customWidth="1"/>
    <col min="36" max="36" width="13.00390625" style="373" hidden="1" customWidth="1"/>
    <col min="37" max="37" width="11.7109375" style="373" hidden="1" customWidth="1"/>
    <col min="38" max="38" width="16.00390625" style="373" customWidth="1"/>
    <col min="39" max="40" width="15.140625" style="373" customWidth="1"/>
    <col min="41" max="41" width="16.00390625" style="373" customWidth="1"/>
    <col min="42" max="43" width="15.140625" style="373" customWidth="1"/>
    <col min="44" max="44" width="16.00390625" style="373" customWidth="1"/>
    <col min="45" max="46" width="15.140625" style="373" customWidth="1"/>
    <col min="47" max="16384" width="9.28125" style="373" customWidth="1"/>
  </cols>
  <sheetData>
    <row r="1" ht="12.75" thickBot="1"/>
    <row r="2" spans="1:13" ht="5.25" customHeight="1" thickBot="1" thickTop="1">
      <c r="A2" s="554"/>
      <c r="M2" s="551"/>
    </row>
    <row r="3" spans="1:25" ht="52.5" customHeight="1" thickBot="1">
      <c r="A3" s="669" t="s">
        <v>6</v>
      </c>
      <c r="C3" s="550"/>
      <c r="D3" s="549" t="s">
        <v>171</v>
      </c>
      <c r="E3" s="548"/>
      <c r="F3" s="547"/>
      <c r="G3" s="546" t="s">
        <v>170</v>
      </c>
      <c r="H3" s="546"/>
      <c r="I3" s="545"/>
      <c r="J3" s="544"/>
      <c r="K3" s="543"/>
      <c r="L3" s="543"/>
      <c r="M3" s="542"/>
      <c r="N3" s="541"/>
      <c r="O3" s="541"/>
      <c r="P3" s="542"/>
      <c r="Q3" s="541"/>
      <c r="R3" s="541"/>
      <c r="S3" s="540"/>
      <c r="T3" s="539"/>
      <c r="U3" s="538"/>
      <c r="V3" s="538"/>
      <c r="W3" s="537"/>
      <c r="X3" s="536"/>
      <c r="Y3" s="536"/>
    </row>
    <row r="4" spans="1:46" ht="41.25" customHeight="1" thickBot="1" thickTop="1">
      <c r="A4" s="553"/>
      <c r="B4" s="523" t="s">
        <v>192</v>
      </c>
      <c r="C4" s="535" t="s">
        <v>169</v>
      </c>
      <c r="D4" s="534" t="s">
        <v>169</v>
      </c>
      <c r="E4" s="533" t="s">
        <v>167</v>
      </c>
      <c r="F4" s="532" t="s">
        <v>166</v>
      </c>
      <c r="G4" s="531" t="s">
        <v>127</v>
      </c>
      <c r="H4" s="530" t="s">
        <v>167</v>
      </c>
      <c r="I4" s="524" t="s">
        <v>166</v>
      </c>
      <c r="J4" s="529" t="s">
        <v>11</v>
      </c>
      <c r="K4" s="528" t="s">
        <v>167</v>
      </c>
      <c r="L4" s="527" t="s">
        <v>166</v>
      </c>
      <c r="M4" s="526" t="s">
        <v>61</v>
      </c>
      <c r="N4" s="525" t="s">
        <v>167</v>
      </c>
      <c r="O4" s="524" t="s">
        <v>166</v>
      </c>
      <c r="P4" s="523" t="s">
        <v>61</v>
      </c>
      <c r="Q4" s="522" t="s">
        <v>167</v>
      </c>
      <c r="R4" s="521" t="s">
        <v>166</v>
      </c>
      <c r="S4" s="520" t="s">
        <v>11</v>
      </c>
      <c r="T4" s="519" t="s">
        <v>61</v>
      </c>
      <c r="U4" s="516" t="s">
        <v>167</v>
      </c>
      <c r="V4" s="517" t="s">
        <v>166</v>
      </c>
      <c r="W4" s="518" t="s">
        <v>168</v>
      </c>
      <c r="X4" s="516" t="s">
        <v>167</v>
      </c>
      <c r="Y4" s="517" t="s">
        <v>166</v>
      </c>
      <c r="Z4" s="515" t="s">
        <v>168</v>
      </c>
      <c r="AA4" s="516" t="s">
        <v>167</v>
      </c>
      <c r="AB4" s="555" t="s">
        <v>166</v>
      </c>
      <c r="AC4" s="515" t="s">
        <v>169</v>
      </c>
      <c r="AD4" s="837" t="s">
        <v>167</v>
      </c>
      <c r="AE4" s="838" t="s">
        <v>166</v>
      </c>
      <c r="AF4" s="515" t="s">
        <v>169</v>
      </c>
      <c r="AG4" s="837" t="s">
        <v>167</v>
      </c>
      <c r="AH4" s="838" t="s">
        <v>166</v>
      </c>
      <c r="AI4" s="515" t="s">
        <v>169</v>
      </c>
      <c r="AJ4" s="837" t="s">
        <v>167</v>
      </c>
      <c r="AK4" s="838" t="s">
        <v>166</v>
      </c>
      <c r="AL4" s="1031" t="s">
        <v>169</v>
      </c>
      <c r="AM4" s="1032" t="s">
        <v>167</v>
      </c>
      <c r="AN4" s="1033" t="s">
        <v>166</v>
      </c>
      <c r="AO4" s="1031" t="s">
        <v>169</v>
      </c>
      <c r="AP4" s="1032" t="s">
        <v>167</v>
      </c>
      <c r="AQ4" s="1033" t="s">
        <v>166</v>
      </c>
      <c r="AR4" s="1034" t="s">
        <v>168</v>
      </c>
      <c r="AS4" s="1032" t="s">
        <v>167</v>
      </c>
      <c r="AT4" s="1035" t="s">
        <v>166</v>
      </c>
    </row>
    <row r="5" spans="1:46" ht="15.75" thickBot="1">
      <c r="A5" s="552"/>
      <c r="B5" s="670" t="s">
        <v>193</v>
      </c>
      <c r="C5" s="513" t="s">
        <v>165</v>
      </c>
      <c r="D5" s="500" t="s">
        <v>165</v>
      </c>
      <c r="E5" s="512" t="s">
        <v>165</v>
      </c>
      <c r="F5" s="511" t="s">
        <v>164</v>
      </c>
      <c r="G5" s="510" t="s">
        <v>165</v>
      </c>
      <c r="H5" s="509" t="s">
        <v>165</v>
      </c>
      <c r="I5" s="504" t="s">
        <v>164</v>
      </c>
      <c r="J5" s="506" t="s">
        <v>165</v>
      </c>
      <c r="K5" s="508" t="s">
        <v>165</v>
      </c>
      <c r="L5" s="507" t="s">
        <v>164</v>
      </c>
      <c r="M5" s="506" t="s">
        <v>165</v>
      </c>
      <c r="N5" s="505" t="s">
        <v>165</v>
      </c>
      <c r="O5" s="504" t="s">
        <v>164</v>
      </c>
      <c r="P5" s="503" t="s">
        <v>165</v>
      </c>
      <c r="Q5" s="502" t="s">
        <v>165</v>
      </c>
      <c r="R5" s="501" t="s">
        <v>164</v>
      </c>
      <c r="S5" s="500" t="s">
        <v>165</v>
      </c>
      <c r="T5" s="499" t="s">
        <v>165</v>
      </c>
      <c r="U5" s="498" t="s">
        <v>165</v>
      </c>
      <c r="V5" s="497" t="s">
        <v>164</v>
      </c>
      <c r="W5" s="496" t="s">
        <v>165</v>
      </c>
      <c r="X5" s="495" t="s">
        <v>165</v>
      </c>
      <c r="Y5" s="493" t="s">
        <v>164</v>
      </c>
      <c r="Z5" s="491" t="s">
        <v>165</v>
      </c>
      <c r="AA5" s="495" t="s">
        <v>165</v>
      </c>
      <c r="AB5" s="494" t="s">
        <v>164</v>
      </c>
      <c r="AC5" s="556" t="s">
        <v>165</v>
      </c>
      <c r="AD5" s="492" t="s">
        <v>165</v>
      </c>
      <c r="AE5" s="514" t="s">
        <v>164</v>
      </c>
      <c r="AF5" s="514" t="s">
        <v>165</v>
      </c>
      <c r="AG5" s="492" t="s">
        <v>165</v>
      </c>
      <c r="AH5" s="514" t="s">
        <v>164</v>
      </c>
      <c r="AI5" s="514" t="s">
        <v>165</v>
      </c>
      <c r="AJ5" s="492" t="s">
        <v>165</v>
      </c>
      <c r="AK5" s="514" t="s">
        <v>164</v>
      </c>
      <c r="AL5" s="514" t="s">
        <v>165</v>
      </c>
      <c r="AM5" s="492" t="s">
        <v>165</v>
      </c>
      <c r="AN5" s="514" t="s">
        <v>164</v>
      </c>
      <c r="AO5" s="514" t="s">
        <v>165</v>
      </c>
      <c r="AP5" s="492" t="s">
        <v>165</v>
      </c>
      <c r="AQ5" s="514" t="s">
        <v>164</v>
      </c>
      <c r="AR5" s="991" t="s">
        <v>165</v>
      </c>
      <c r="AS5" s="492" t="s">
        <v>165</v>
      </c>
      <c r="AT5" s="497" t="s">
        <v>164</v>
      </c>
    </row>
    <row r="6" spans="1:46" ht="15.75" customHeight="1" thickBot="1">
      <c r="A6" s="552"/>
      <c r="B6" s="954"/>
      <c r="C6" s="955">
        <v>2002</v>
      </c>
      <c r="D6" s="956">
        <v>2003</v>
      </c>
      <c r="E6" s="957" t="s">
        <v>44</v>
      </c>
      <c r="F6" s="958" t="s">
        <v>44</v>
      </c>
      <c r="G6" s="959">
        <v>2004</v>
      </c>
      <c r="H6" s="960" t="s">
        <v>163</v>
      </c>
      <c r="I6" s="960" t="s">
        <v>163</v>
      </c>
      <c r="J6" s="961">
        <v>2005</v>
      </c>
      <c r="K6" s="962" t="s">
        <v>162</v>
      </c>
      <c r="L6" s="963" t="s">
        <v>162</v>
      </c>
      <c r="M6" s="964" t="s">
        <v>161</v>
      </c>
      <c r="N6" s="965" t="s">
        <v>160</v>
      </c>
      <c r="O6" s="960" t="s">
        <v>160</v>
      </c>
      <c r="P6" s="966" t="s">
        <v>159</v>
      </c>
      <c r="Q6" s="967" t="s">
        <v>158</v>
      </c>
      <c r="R6" s="968" t="s">
        <v>158</v>
      </c>
      <c r="S6" s="969" t="s">
        <v>157</v>
      </c>
      <c r="T6" s="970" t="s">
        <v>156</v>
      </c>
      <c r="U6" s="971" t="s">
        <v>155</v>
      </c>
      <c r="V6" s="972" t="s">
        <v>154</v>
      </c>
      <c r="W6" s="973" t="s">
        <v>153</v>
      </c>
      <c r="X6" s="971" t="s">
        <v>152</v>
      </c>
      <c r="Y6" s="974" t="s">
        <v>151</v>
      </c>
      <c r="Z6" s="975" t="s">
        <v>150</v>
      </c>
      <c r="AA6" s="971" t="s">
        <v>149</v>
      </c>
      <c r="AB6" s="976" t="s">
        <v>148</v>
      </c>
      <c r="AC6" s="977" t="s">
        <v>147</v>
      </c>
      <c r="AD6" s="978" t="s">
        <v>146</v>
      </c>
      <c r="AE6" s="978" t="s">
        <v>145</v>
      </c>
      <c r="AF6" s="978">
        <v>2014</v>
      </c>
      <c r="AG6" s="978" t="s">
        <v>182</v>
      </c>
      <c r="AH6" s="978" t="s">
        <v>183</v>
      </c>
      <c r="AI6" s="978">
        <v>2015</v>
      </c>
      <c r="AJ6" s="978" t="s">
        <v>184</v>
      </c>
      <c r="AK6" s="978" t="s">
        <v>185</v>
      </c>
      <c r="AL6" s="978">
        <v>2016</v>
      </c>
      <c r="AM6" s="978" t="s">
        <v>186</v>
      </c>
      <c r="AN6" s="978" t="s">
        <v>187</v>
      </c>
      <c r="AO6" s="978">
        <v>2017</v>
      </c>
      <c r="AP6" s="978" t="s">
        <v>188</v>
      </c>
      <c r="AQ6" s="978" t="s">
        <v>189</v>
      </c>
      <c r="AR6" s="992">
        <v>2018</v>
      </c>
      <c r="AS6" s="978" t="s">
        <v>190</v>
      </c>
      <c r="AT6" s="979" t="s">
        <v>191</v>
      </c>
    </row>
    <row r="7" spans="2:46" ht="20.1" customHeight="1" thickBot="1" thickTop="1">
      <c r="B7" s="490" t="s">
        <v>144</v>
      </c>
      <c r="C7" s="489">
        <v>136288</v>
      </c>
      <c r="D7" s="487">
        <v>147860</v>
      </c>
      <c r="E7" s="488">
        <v>11572</v>
      </c>
      <c r="F7" s="483">
        <v>108.49084292087345</v>
      </c>
      <c r="G7" s="487">
        <v>157053</v>
      </c>
      <c r="H7" s="487">
        <v>9193</v>
      </c>
      <c r="I7" s="483">
        <v>106.21736778033275</v>
      </c>
      <c r="J7" s="485">
        <v>168881</v>
      </c>
      <c r="K7" s="485">
        <v>11828</v>
      </c>
      <c r="L7" s="486">
        <v>107.53121557690717</v>
      </c>
      <c r="M7" s="485">
        <v>182833</v>
      </c>
      <c r="N7" s="484">
        <v>13952</v>
      </c>
      <c r="O7" s="483">
        <v>108.2614385277207</v>
      </c>
      <c r="P7" s="482">
        <v>202808</v>
      </c>
      <c r="Q7" s="481">
        <v>19975</v>
      </c>
      <c r="R7" s="480">
        <v>110.92527060213419</v>
      </c>
      <c r="S7" s="980">
        <v>211360</v>
      </c>
      <c r="T7" s="981">
        <v>212199</v>
      </c>
      <c r="U7" s="982">
        <v>839</v>
      </c>
      <c r="V7" s="900">
        <v>100.39695306585921</v>
      </c>
      <c r="W7" s="983">
        <v>215615</v>
      </c>
      <c r="X7" s="982">
        <v>3416</v>
      </c>
      <c r="Y7" s="900">
        <v>101.60980965980046</v>
      </c>
      <c r="Z7" s="984">
        <v>220391</v>
      </c>
      <c r="AA7" s="982">
        <v>4776</v>
      </c>
      <c r="AB7" s="903">
        <v>102.2150592491246</v>
      </c>
      <c r="AC7" s="985">
        <v>228568</v>
      </c>
      <c r="AD7" s="986">
        <v>-1165</v>
      </c>
      <c r="AE7" s="987">
        <v>99.49288957180727</v>
      </c>
      <c r="AF7" s="985">
        <v>241258.361</v>
      </c>
      <c r="AG7" s="986">
        <v>12690.361000000004</v>
      </c>
      <c r="AH7" s="987">
        <v>105.5521162192433</v>
      </c>
      <c r="AI7" s="985">
        <v>252585.631</v>
      </c>
      <c r="AJ7" s="986">
        <v>11327.26999999999</v>
      </c>
      <c r="AK7" s="987">
        <v>104.69507873345788</v>
      </c>
      <c r="AL7" s="985">
        <v>264851.924</v>
      </c>
      <c r="AM7" s="986">
        <v>12266.293000000005</v>
      </c>
      <c r="AN7" s="987">
        <v>104.85629089486883</v>
      </c>
      <c r="AO7" s="985">
        <v>284833.484</v>
      </c>
      <c r="AP7" s="986">
        <v>19981.559999999998</v>
      </c>
      <c r="AQ7" s="987">
        <v>107.54442697573154</v>
      </c>
      <c r="AR7" s="1010">
        <v>309773.353</v>
      </c>
      <c r="AS7" s="986">
        <v>24939.869000000006</v>
      </c>
      <c r="AT7" s="988">
        <f>AR7/AO7*100</f>
        <v>108.75594703605844</v>
      </c>
    </row>
    <row r="8" spans="2:46" ht="20.1" customHeight="1">
      <c r="B8" s="479" t="s">
        <v>143</v>
      </c>
      <c r="C8" s="478">
        <v>134318</v>
      </c>
      <c r="D8" s="476">
        <v>143430</v>
      </c>
      <c r="E8" s="477">
        <v>9112</v>
      </c>
      <c r="F8" s="472">
        <v>106.78390089191323</v>
      </c>
      <c r="G8" s="476">
        <v>154176</v>
      </c>
      <c r="H8" s="476">
        <v>10746</v>
      </c>
      <c r="I8" s="472">
        <v>107.49215645262498</v>
      </c>
      <c r="J8" s="474">
        <v>164645</v>
      </c>
      <c r="K8" s="474">
        <v>10469</v>
      </c>
      <c r="L8" s="475">
        <v>106.79029161477791</v>
      </c>
      <c r="M8" s="474">
        <v>180370</v>
      </c>
      <c r="N8" s="473">
        <v>15725</v>
      </c>
      <c r="O8" s="472">
        <v>109.55085183273103</v>
      </c>
      <c r="P8" s="471">
        <v>199792</v>
      </c>
      <c r="Q8" s="470">
        <v>19422</v>
      </c>
      <c r="R8" s="469">
        <v>110.76786605311304</v>
      </c>
      <c r="S8" s="468">
        <v>207425</v>
      </c>
      <c r="T8" s="450">
        <v>208740</v>
      </c>
      <c r="U8" s="467">
        <v>1315</v>
      </c>
      <c r="V8" s="448">
        <v>100.63396408340364</v>
      </c>
      <c r="W8" s="447">
        <v>212782</v>
      </c>
      <c r="X8" s="445">
        <v>4042</v>
      </c>
      <c r="Y8" s="446">
        <v>101.93638018587717</v>
      </c>
      <c r="Z8" s="442">
        <v>217642</v>
      </c>
      <c r="AA8" s="445">
        <v>4860</v>
      </c>
      <c r="AB8" s="444">
        <v>102.28402778430505</v>
      </c>
      <c r="AC8" s="666">
        <v>225757</v>
      </c>
      <c r="AD8" s="839">
        <v>-1359</v>
      </c>
      <c r="AE8" s="840">
        <v>99.401627362229</v>
      </c>
      <c r="AF8" s="666">
        <v>238475.672</v>
      </c>
      <c r="AG8" s="839">
        <v>12718.671999999991</v>
      </c>
      <c r="AH8" s="840">
        <v>105.63378854254795</v>
      </c>
      <c r="AI8" s="666">
        <v>249693.298</v>
      </c>
      <c r="AJ8" s="839">
        <v>11217.626000000018</v>
      </c>
      <c r="AK8" s="840">
        <v>104.70388694407372</v>
      </c>
      <c r="AL8" s="666">
        <v>261750.775</v>
      </c>
      <c r="AM8" s="839">
        <v>12057.476999999984</v>
      </c>
      <c r="AN8" s="840">
        <v>104.8289149514938</v>
      </c>
      <c r="AO8" s="666">
        <v>281598.759</v>
      </c>
      <c r="AP8" s="839">
        <v>19847.984000000026</v>
      </c>
      <c r="AQ8" s="840">
        <v>107.58277945881918</v>
      </c>
      <c r="AR8" s="994">
        <v>306190.022</v>
      </c>
      <c r="AS8" s="839">
        <v>24591.262999999977</v>
      </c>
      <c r="AT8" s="989">
        <f>AR8/AO8*100</f>
        <v>108.7327313115041</v>
      </c>
    </row>
    <row r="9" spans="2:46" ht="20.1" customHeight="1">
      <c r="B9" s="1009" t="s">
        <v>340</v>
      </c>
      <c r="C9" s="841">
        <v>30491</v>
      </c>
      <c r="D9" s="842">
        <v>32112</v>
      </c>
      <c r="E9" s="843">
        <v>1621</v>
      </c>
      <c r="F9" s="844">
        <v>105.31632284936538</v>
      </c>
      <c r="G9" s="842">
        <v>33483</v>
      </c>
      <c r="H9" s="842">
        <v>1371</v>
      </c>
      <c r="I9" s="844">
        <v>104.26943198804186</v>
      </c>
      <c r="J9" s="845">
        <v>34369</v>
      </c>
      <c r="K9" s="845">
        <v>886</v>
      </c>
      <c r="L9" s="846">
        <v>102.64611892602215</v>
      </c>
      <c r="M9" s="845">
        <v>42309</v>
      </c>
      <c r="N9" s="847">
        <v>7940</v>
      </c>
      <c r="O9" s="844">
        <v>123.10221420466118</v>
      </c>
      <c r="P9" s="848">
        <v>47789</v>
      </c>
      <c r="Q9" s="849">
        <v>5480</v>
      </c>
      <c r="R9" s="850">
        <v>112.95232692807677</v>
      </c>
      <c r="S9" s="851">
        <v>47159</v>
      </c>
      <c r="T9" s="852">
        <v>49204</v>
      </c>
      <c r="U9" s="853">
        <v>2045</v>
      </c>
      <c r="V9" s="854">
        <v>104.33639390148221</v>
      </c>
      <c r="W9" s="855">
        <v>52473</v>
      </c>
      <c r="X9" s="711">
        <v>3269</v>
      </c>
      <c r="Y9" s="712">
        <v>106.64376879928462</v>
      </c>
      <c r="Z9" s="711">
        <v>52960</v>
      </c>
      <c r="AA9" s="711">
        <v>487</v>
      </c>
      <c r="AB9" s="720">
        <v>100.92809635431554</v>
      </c>
      <c r="AC9" s="666">
        <v>53676</v>
      </c>
      <c r="AD9" s="839">
        <v>-5300</v>
      </c>
      <c r="AE9" s="840">
        <v>91.01329354313619</v>
      </c>
      <c r="AF9" s="666">
        <v>59867.19</v>
      </c>
      <c r="AG9" s="839">
        <v>6191.190000000002</v>
      </c>
      <c r="AH9" s="840">
        <v>111.53437290409123</v>
      </c>
      <c r="AI9" s="666">
        <v>60944.392</v>
      </c>
      <c r="AJ9" s="839">
        <v>1077.2019999999975</v>
      </c>
      <c r="AK9" s="840">
        <v>101.79931946029201</v>
      </c>
      <c r="AL9" s="666">
        <v>62253.527</v>
      </c>
      <c r="AM9" s="839">
        <v>1309.135000000002</v>
      </c>
      <c r="AN9" s="840">
        <v>102.14808115568698</v>
      </c>
      <c r="AO9" s="666">
        <v>65253.557</v>
      </c>
      <c r="AP9" s="839">
        <v>3000.029999999999</v>
      </c>
      <c r="AQ9" s="840">
        <v>104.81905226028398</v>
      </c>
      <c r="AR9" s="995">
        <v>68359.443</v>
      </c>
      <c r="AS9" s="839">
        <v>3105.8859999999986</v>
      </c>
      <c r="AT9" s="989">
        <f aca="true" t="shared" si="0" ref="AT9:AT11">AR9/AO9*100</f>
        <v>104.75971907554403</v>
      </c>
    </row>
    <row r="10" spans="2:46" ht="20.1" customHeight="1">
      <c r="B10" s="713" t="s">
        <v>142</v>
      </c>
      <c r="C10" s="841">
        <v>1551</v>
      </c>
      <c r="D10" s="842">
        <v>3936</v>
      </c>
      <c r="E10" s="843">
        <v>2385</v>
      </c>
      <c r="F10" s="844">
        <v>253.77176015473884</v>
      </c>
      <c r="G10" s="842">
        <v>2550</v>
      </c>
      <c r="H10" s="842">
        <v>-1386</v>
      </c>
      <c r="I10" s="844">
        <v>64.78658536585365</v>
      </c>
      <c r="J10" s="845">
        <v>4064</v>
      </c>
      <c r="K10" s="845">
        <v>1514</v>
      </c>
      <c r="L10" s="846">
        <v>159.37254901960785</v>
      </c>
      <c r="M10" s="845">
        <v>2227</v>
      </c>
      <c r="N10" s="847">
        <v>-1837</v>
      </c>
      <c r="O10" s="844">
        <v>54.79822834645669</v>
      </c>
      <c r="P10" s="848">
        <v>2688</v>
      </c>
      <c r="Q10" s="849">
        <v>461</v>
      </c>
      <c r="R10" s="850">
        <v>120.70049393803323</v>
      </c>
      <c r="S10" s="851">
        <v>3542</v>
      </c>
      <c r="T10" s="852">
        <v>3074</v>
      </c>
      <c r="U10" s="853">
        <v>-468</v>
      </c>
      <c r="V10" s="854">
        <v>86.7871259175607</v>
      </c>
      <c r="W10" s="855">
        <v>2220</v>
      </c>
      <c r="X10" s="711">
        <v>-854</v>
      </c>
      <c r="Y10" s="712">
        <v>72.21860767729343</v>
      </c>
      <c r="Z10" s="711">
        <v>2200</v>
      </c>
      <c r="AA10" s="711">
        <v>-20</v>
      </c>
      <c r="AB10" s="720">
        <v>99.09909909909909</v>
      </c>
      <c r="AC10" s="666">
        <v>2159</v>
      </c>
      <c r="AD10" s="839">
        <v>75</v>
      </c>
      <c r="AE10" s="840">
        <v>103.59884836852207</v>
      </c>
      <c r="AF10" s="666">
        <v>2040.6830000000132</v>
      </c>
      <c r="AG10" s="839">
        <v>-118.31699999998682</v>
      </c>
      <c r="AH10" s="840">
        <v>94.51982399258976</v>
      </c>
      <c r="AI10" s="666">
        <v>2094.072999999984</v>
      </c>
      <c r="AJ10" s="839">
        <v>53.38999999997077</v>
      </c>
      <c r="AK10" s="840">
        <v>102.61628092163116</v>
      </c>
      <c r="AL10" s="666">
        <v>2091.1860000000047</v>
      </c>
      <c r="AM10" s="839">
        <v>-2.8869999999792526</v>
      </c>
      <c r="AN10" s="840">
        <v>99.86213470113128</v>
      </c>
      <c r="AO10" s="666">
        <v>2136.2519999999768</v>
      </c>
      <c r="AP10" s="839">
        <v>45.065999999972064</v>
      </c>
      <c r="AQ10" s="840">
        <v>102.15504503186096</v>
      </c>
      <c r="AR10" s="995">
        <v>2321.125000000006</v>
      </c>
      <c r="AS10" s="839">
        <v>184.87300000002915</v>
      </c>
      <c r="AT10" s="989">
        <f t="shared" si="0"/>
        <v>108.65408200905281</v>
      </c>
    </row>
    <row r="11" spans="2:46" ht="20.1" customHeight="1">
      <c r="B11" s="714" t="s">
        <v>141</v>
      </c>
      <c r="C11" s="841">
        <v>419</v>
      </c>
      <c r="D11" s="842">
        <v>491</v>
      </c>
      <c r="E11" s="843">
        <v>72</v>
      </c>
      <c r="F11" s="844">
        <v>117.18377088305489</v>
      </c>
      <c r="G11" s="842">
        <v>302</v>
      </c>
      <c r="H11" s="842">
        <v>-189</v>
      </c>
      <c r="I11" s="844">
        <v>61.5071283095723</v>
      </c>
      <c r="J11" s="845">
        <v>113</v>
      </c>
      <c r="K11" s="845">
        <v>-189</v>
      </c>
      <c r="L11" s="846">
        <v>37.41721854304636</v>
      </c>
      <c r="M11" s="845">
        <v>133</v>
      </c>
      <c r="N11" s="847">
        <v>20</v>
      </c>
      <c r="O11" s="844">
        <v>117.69911504424779</v>
      </c>
      <c r="P11" s="856">
        <v>133</v>
      </c>
      <c r="Q11" s="857">
        <v>0</v>
      </c>
      <c r="R11" s="858">
        <v>100</v>
      </c>
      <c r="S11" s="859">
        <v>117</v>
      </c>
      <c r="T11" s="860">
        <v>109</v>
      </c>
      <c r="U11" s="853">
        <v>-8</v>
      </c>
      <c r="V11" s="854">
        <v>93.16239316239316</v>
      </c>
      <c r="W11" s="861">
        <v>98</v>
      </c>
      <c r="X11" s="711">
        <v>-11</v>
      </c>
      <c r="Y11" s="712">
        <v>89.90825688073394</v>
      </c>
      <c r="Z11" s="715">
        <v>94</v>
      </c>
      <c r="AA11" s="711">
        <v>-4</v>
      </c>
      <c r="AB11" s="720">
        <v>95.91836734693877</v>
      </c>
      <c r="AC11" s="666">
        <v>83</v>
      </c>
      <c r="AD11" s="839">
        <v>-7</v>
      </c>
      <c r="AE11" s="840">
        <v>92.22222222222223</v>
      </c>
      <c r="AF11" s="666">
        <v>67.611</v>
      </c>
      <c r="AG11" s="839">
        <v>-15.388999999999996</v>
      </c>
      <c r="AH11" s="840">
        <v>81.45903614457832</v>
      </c>
      <c r="AI11" s="666">
        <v>61.743</v>
      </c>
      <c r="AJ11" s="839">
        <v>-5.868000000000002</v>
      </c>
      <c r="AK11" s="840">
        <v>91.32093890047477</v>
      </c>
      <c r="AL11" s="666">
        <v>64.047</v>
      </c>
      <c r="AM11" s="839">
        <v>2.303999999999995</v>
      </c>
      <c r="AN11" s="840">
        <v>103.73159710412516</v>
      </c>
      <c r="AO11" s="666">
        <v>72.46</v>
      </c>
      <c r="AP11" s="839">
        <v>8.412999999999997</v>
      </c>
      <c r="AQ11" s="840">
        <v>113.13566599528471</v>
      </c>
      <c r="AR11" s="996">
        <v>69.682</v>
      </c>
      <c r="AS11" s="839">
        <v>-2.7779999999999916</v>
      </c>
      <c r="AT11" s="989">
        <f t="shared" si="0"/>
        <v>96.1661606403533</v>
      </c>
    </row>
    <row r="12" spans="2:46" ht="20.1" customHeight="1" thickBot="1">
      <c r="B12" s="862" t="s">
        <v>140</v>
      </c>
      <c r="C12" s="863">
        <v>0</v>
      </c>
      <c r="D12" s="864">
        <v>3</v>
      </c>
      <c r="E12" s="865">
        <v>3</v>
      </c>
      <c r="F12" s="866" t="s">
        <v>132</v>
      </c>
      <c r="G12" s="864">
        <v>25</v>
      </c>
      <c r="H12" s="864">
        <v>22</v>
      </c>
      <c r="I12" s="867">
        <v>833.3333333333334</v>
      </c>
      <c r="J12" s="868">
        <v>59</v>
      </c>
      <c r="K12" s="868">
        <v>34</v>
      </c>
      <c r="L12" s="869">
        <v>236</v>
      </c>
      <c r="M12" s="868">
        <v>103</v>
      </c>
      <c r="N12" s="870">
        <v>44</v>
      </c>
      <c r="O12" s="867">
        <v>174.5762711864407</v>
      </c>
      <c r="P12" s="871">
        <v>195</v>
      </c>
      <c r="Q12" s="872">
        <v>92</v>
      </c>
      <c r="R12" s="873">
        <v>189.32038834951456</v>
      </c>
      <c r="S12" s="874">
        <v>276</v>
      </c>
      <c r="T12" s="875">
        <v>276</v>
      </c>
      <c r="U12" s="876">
        <v>0</v>
      </c>
      <c r="V12" s="877">
        <v>100</v>
      </c>
      <c r="W12" s="878">
        <v>515</v>
      </c>
      <c r="X12" s="879">
        <v>239</v>
      </c>
      <c r="Y12" s="880">
        <v>186.59420289855072</v>
      </c>
      <c r="Z12" s="879">
        <v>455</v>
      </c>
      <c r="AA12" s="879">
        <v>-60</v>
      </c>
      <c r="AB12" s="881">
        <v>88.3495145631068</v>
      </c>
      <c r="AC12" s="882">
        <v>569</v>
      </c>
      <c r="AD12" s="883">
        <v>126</v>
      </c>
      <c r="AE12" s="884">
        <v>128.44243792325057</v>
      </c>
      <c r="AF12" s="882">
        <v>674.395</v>
      </c>
      <c r="AG12" s="883">
        <v>105.39499999999998</v>
      </c>
      <c r="AH12" s="884">
        <v>118.52284710017575</v>
      </c>
      <c r="AI12" s="882">
        <v>736.517</v>
      </c>
      <c r="AJ12" s="883">
        <v>62.12200000000007</v>
      </c>
      <c r="AK12" s="884">
        <v>109.21151550649103</v>
      </c>
      <c r="AL12" s="882">
        <v>945.916</v>
      </c>
      <c r="AM12" s="883">
        <v>209.399</v>
      </c>
      <c r="AN12" s="884">
        <v>128.43097986876066</v>
      </c>
      <c r="AO12" s="882">
        <v>1026.013</v>
      </c>
      <c r="AP12" s="883">
        <v>80.0969999999999</v>
      </c>
      <c r="AQ12" s="884">
        <v>108.4676652049442</v>
      </c>
      <c r="AR12" s="997">
        <v>1192.524</v>
      </c>
      <c r="AS12" s="883">
        <v>166.51099999999997</v>
      </c>
      <c r="AT12" s="990">
        <f>AR12/AO12*100</f>
        <v>116.22893667039307</v>
      </c>
    </row>
    <row r="13" spans="2:46" ht="20.1" customHeight="1" thickBot="1" thickTop="1">
      <c r="B13" s="832"/>
      <c r="C13" s="404"/>
      <c r="D13" s="404"/>
      <c r="E13" s="415"/>
      <c r="F13" s="414"/>
      <c r="G13" s="404"/>
      <c r="H13" s="415"/>
      <c r="I13" s="414"/>
      <c r="J13" s="404"/>
      <c r="K13" s="415"/>
      <c r="L13" s="414"/>
      <c r="M13" s="404"/>
      <c r="N13" s="415"/>
      <c r="O13" s="414"/>
      <c r="P13" s="833"/>
      <c r="Q13" s="413"/>
      <c r="R13" s="412"/>
      <c r="S13" s="834"/>
      <c r="T13" s="465"/>
      <c r="U13" s="465"/>
      <c r="V13" s="464"/>
      <c r="W13" s="465"/>
      <c r="X13" s="465"/>
      <c r="Y13" s="835"/>
      <c r="Z13" s="465"/>
      <c r="AA13" s="836"/>
      <c r="AB13" s="835"/>
      <c r="AC13" s="418"/>
      <c r="AD13" s="465"/>
      <c r="AE13" s="464"/>
      <c r="AF13" s="418"/>
      <c r="AG13" s="465"/>
      <c r="AH13" s="464"/>
      <c r="AI13" s="418"/>
      <c r="AJ13" s="465"/>
      <c r="AK13" s="464"/>
      <c r="AL13" s="418"/>
      <c r="AM13" s="465"/>
      <c r="AN13" s="464"/>
      <c r="AO13" s="418"/>
      <c r="AP13" s="465"/>
      <c r="AQ13" s="464"/>
      <c r="AR13" s="998"/>
      <c r="AS13" s="465"/>
      <c r="AT13" s="464"/>
    </row>
    <row r="14" spans="2:46" ht="20.1" customHeight="1" thickBot="1" thickTop="1">
      <c r="B14" s="885" t="s">
        <v>139</v>
      </c>
      <c r="C14" s="886">
        <v>137487</v>
      </c>
      <c r="D14" s="887">
        <v>147736</v>
      </c>
      <c r="E14" s="888">
        <v>10249</v>
      </c>
      <c r="F14" s="889">
        <v>107.45452297308108</v>
      </c>
      <c r="G14" s="888">
        <v>156811</v>
      </c>
      <c r="H14" s="887">
        <v>9075</v>
      </c>
      <c r="I14" s="890">
        <v>106.14271403043267</v>
      </c>
      <c r="J14" s="891">
        <v>168417</v>
      </c>
      <c r="K14" s="891">
        <v>11606</v>
      </c>
      <c r="L14" s="892">
        <v>107.4012664927843</v>
      </c>
      <c r="M14" s="891">
        <v>180011</v>
      </c>
      <c r="N14" s="893">
        <v>11594</v>
      </c>
      <c r="O14" s="890">
        <v>106.88410314873202</v>
      </c>
      <c r="P14" s="894">
        <v>185610</v>
      </c>
      <c r="Q14" s="895">
        <v>5599</v>
      </c>
      <c r="R14" s="896">
        <v>103.11036547766525</v>
      </c>
      <c r="S14" s="897">
        <v>200592</v>
      </c>
      <c r="T14" s="898">
        <v>218630</v>
      </c>
      <c r="U14" s="899">
        <v>18038</v>
      </c>
      <c r="V14" s="900">
        <v>108.99238254765893</v>
      </c>
      <c r="W14" s="901">
        <v>222500</v>
      </c>
      <c r="X14" s="899">
        <v>3870</v>
      </c>
      <c r="Y14" s="900">
        <v>101.7701138910488</v>
      </c>
      <c r="Z14" s="902">
        <v>225547</v>
      </c>
      <c r="AA14" s="899">
        <v>3047</v>
      </c>
      <c r="AB14" s="903">
        <v>101.3694382022472</v>
      </c>
      <c r="AC14" s="899">
        <v>229905</v>
      </c>
      <c r="AD14" s="899">
        <v>-1365</v>
      </c>
      <c r="AE14" s="904">
        <v>99.4097807757167</v>
      </c>
      <c r="AF14" s="905">
        <v>239012.467</v>
      </c>
      <c r="AG14" s="899">
        <v>9107.467000000004</v>
      </c>
      <c r="AH14" s="903">
        <v>103.96140449316023</v>
      </c>
      <c r="AI14" s="899">
        <v>252002.843</v>
      </c>
      <c r="AJ14" s="899">
        <v>12990.37599999999</v>
      </c>
      <c r="AK14" s="903">
        <v>105.43502025775082</v>
      </c>
      <c r="AL14" s="899">
        <v>258941.197</v>
      </c>
      <c r="AM14" s="899">
        <v>6938.353999999992</v>
      </c>
      <c r="AN14" s="903">
        <v>102.75328401751405</v>
      </c>
      <c r="AO14" s="899">
        <v>275311.185</v>
      </c>
      <c r="AP14" s="899">
        <v>16369.988000000012</v>
      </c>
      <c r="AQ14" s="903">
        <v>106.32189400128556</v>
      </c>
      <c r="AR14" s="993">
        <v>295295.779</v>
      </c>
      <c r="AS14" s="899">
        <v>19984.593999999983</v>
      </c>
      <c r="AT14" s="900">
        <f>AR14/AO14*100</f>
        <v>107.25891103915737</v>
      </c>
    </row>
    <row r="15" spans="2:46" ht="20.1" customHeight="1">
      <c r="B15" s="463" t="s">
        <v>138</v>
      </c>
      <c r="C15" s="462">
        <v>132533</v>
      </c>
      <c r="D15" s="459">
        <v>142177</v>
      </c>
      <c r="E15" s="460">
        <v>9644</v>
      </c>
      <c r="F15" s="461">
        <v>107.27667826126324</v>
      </c>
      <c r="G15" s="460">
        <v>151311</v>
      </c>
      <c r="H15" s="459">
        <v>9134</v>
      </c>
      <c r="I15" s="455">
        <v>106.42438650414626</v>
      </c>
      <c r="J15" s="457">
        <v>162575</v>
      </c>
      <c r="K15" s="457">
        <v>11264</v>
      </c>
      <c r="L15" s="458">
        <v>107.44427040995038</v>
      </c>
      <c r="M15" s="457">
        <v>174485</v>
      </c>
      <c r="N15" s="456">
        <v>11910</v>
      </c>
      <c r="O15" s="455">
        <v>107.32584960787328</v>
      </c>
      <c r="P15" s="454">
        <v>179527</v>
      </c>
      <c r="Q15" s="453">
        <v>5042</v>
      </c>
      <c r="R15" s="452">
        <v>102.88964667449925</v>
      </c>
      <c r="S15" s="451">
        <v>193528</v>
      </c>
      <c r="T15" s="557">
        <v>210033</v>
      </c>
      <c r="U15" s="449">
        <v>16505</v>
      </c>
      <c r="V15" s="448">
        <v>108.52848166673556</v>
      </c>
      <c r="W15" s="466">
        <v>214373</v>
      </c>
      <c r="X15" s="443">
        <v>4340</v>
      </c>
      <c r="Y15" s="446">
        <v>102.06634195578789</v>
      </c>
      <c r="Z15" s="445">
        <v>217653</v>
      </c>
      <c r="AA15" s="443">
        <v>3280</v>
      </c>
      <c r="AB15" s="444">
        <v>101.5300434289766</v>
      </c>
      <c r="AC15" s="559">
        <v>222985</v>
      </c>
      <c r="AD15" s="419">
        <v>216</v>
      </c>
      <c r="AE15" s="560">
        <v>100.09696142641032</v>
      </c>
      <c r="AF15" s="558">
        <v>231878.471</v>
      </c>
      <c r="AG15" s="419">
        <v>8893.47099999999</v>
      </c>
      <c r="AH15" s="561">
        <v>103.98837186357825</v>
      </c>
      <c r="AI15" s="559">
        <v>244753.421</v>
      </c>
      <c r="AJ15" s="419">
        <v>12874.950000000012</v>
      </c>
      <c r="AK15" s="561">
        <v>105.552455967333</v>
      </c>
      <c r="AL15" s="559">
        <v>251473.42</v>
      </c>
      <c r="AM15" s="419">
        <v>6719.999000000011</v>
      </c>
      <c r="AN15" s="561">
        <v>102.74562004998494</v>
      </c>
      <c r="AO15" s="559">
        <v>267709.374</v>
      </c>
      <c r="AP15" s="419">
        <v>16235.953999999998</v>
      </c>
      <c r="AQ15" s="561">
        <v>106.45633005667159</v>
      </c>
      <c r="AR15" s="999">
        <v>286822.74</v>
      </c>
      <c r="AS15" s="419">
        <v>19113.36599999998</v>
      </c>
      <c r="AT15" s="906">
        <f>AR15/AO15*100</f>
        <v>107.13959534341893</v>
      </c>
    </row>
    <row r="16" spans="2:46" ht="20.1" customHeight="1">
      <c r="B16" s="714" t="s">
        <v>137</v>
      </c>
      <c r="C16" s="841">
        <v>4654</v>
      </c>
      <c r="D16" s="842">
        <v>5249</v>
      </c>
      <c r="E16" s="843">
        <v>595</v>
      </c>
      <c r="F16" s="907">
        <v>112.78470133218737</v>
      </c>
      <c r="G16" s="843">
        <v>5272</v>
      </c>
      <c r="H16" s="842">
        <v>23</v>
      </c>
      <c r="I16" s="844">
        <v>100.43817870070491</v>
      </c>
      <c r="J16" s="845">
        <v>5580</v>
      </c>
      <c r="K16" s="845">
        <v>308</v>
      </c>
      <c r="L16" s="846">
        <v>105.84218512898332</v>
      </c>
      <c r="M16" s="845">
        <v>5185</v>
      </c>
      <c r="N16" s="847">
        <v>-395</v>
      </c>
      <c r="O16" s="844">
        <v>92.92114695340501</v>
      </c>
      <c r="P16" s="848">
        <v>5707</v>
      </c>
      <c r="Q16" s="849">
        <v>522</v>
      </c>
      <c r="R16" s="850">
        <v>110.06750241080039</v>
      </c>
      <c r="S16" s="851">
        <v>6638</v>
      </c>
      <c r="T16" s="852">
        <v>8163</v>
      </c>
      <c r="U16" s="908">
        <v>1525</v>
      </c>
      <c r="V16" s="854">
        <v>122.9737872853269</v>
      </c>
      <c r="W16" s="855">
        <v>7657</v>
      </c>
      <c r="X16" s="909">
        <v>-506</v>
      </c>
      <c r="Y16" s="712">
        <v>93.80129854220263</v>
      </c>
      <c r="Z16" s="711">
        <v>7274</v>
      </c>
      <c r="AA16" s="909">
        <v>-383</v>
      </c>
      <c r="AB16" s="720">
        <v>94.99804100822776</v>
      </c>
      <c r="AC16" s="666">
        <v>6274</v>
      </c>
      <c r="AD16" s="910">
        <v>-1556</v>
      </c>
      <c r="AE16" s="840">
        <v>80.12771392081737</v>
      </c>
      <c r="AF16" s="911">
        <v>6421.5620000000135</v>
      </c>
      <c r="AG16" s="910">
        <v>147.56200000001354</v>
      </c>
      <c r="AH16" s="912">
        <v>102.35196047178854</v>
      </c>
      <c r="AI16" s="666">
        <v>6376.737999999991</v>
      </c>
      <c r="AJ16" s="910">
        <v>-44.82400000002235</v>
      </c>
      <c r="AK16" s="912">
        <v>99.30197668417712</v>
      </c>
      <c r="AL16" s="666">
        <v>6391.215999999973</v>
      </c>
      <c r="AM16" s="910">
        <v>14.477999999981876</v>
      </c>
      <c r="AN16" s="912">
        <v>100.22704398393006</v>
      </c>
      <c r="AO16" s="666">
        <v>6353.908999999987</v>
      </c>
      <c r="AP16" s="910">
        <v>-37.30699999998615</v>
      </c>
      <c r="AQ16" s="912">
        <v>99.41627696513487</v>
      </c>
      <c r="AR16" s="1000">
        <v>6934.56699999999</v>
      </c>
      <c r="AS16" s="419">
        <v>580.6580000000031</v>
      </c>
      <c r="AT16" s="906">
        <f aca="true" t="shared" si="1" ref="AT16:AT17">AR16/AO16*100</f>
        <v>109.13859483980654</v>
      </c>
    </row>
    <row r="17" spans="1:46" s="376" customFormat="1" ht="20.1" customHeight="1">
      <c r="A17" s="441"/>
      <c r="B17" s="913" t="s">
        <v>136</v>
      </c>
      <c r="C17" s="914">
        <v>3</v>
      </c>
      <c r="D17" s="915">
        <v>24</v>
      </c>
      <c r="E17" s="843">
        <v>21</v>
      </c>
      <c r="F17" s="907">
        <v>800</v>
      </c>
      <c r="G17" s="916">
        <v>66</v>
      </c>
      <c r="H17" s="842">
        <v>42</v>
      </c>
      <c r="I17" s="844">
        <v>275</v>
      </c>
      <c r="J17" s="917">
        <v>180</v>
      </c>
      <c r="K17" s="845">
        <v>114</v>
      </c>
      <c r="L17" s="846">
        <v>272.7272727272727</v>
      </c>
      <c r="M17" s="917">
        <v>269</v>
      </c>
      <c r="N17" s="847">
        <v>89</v>
      </c>
      <c r="O17" s="844">
        <v>149.44444444444446</v>
      </c>
      <c r="P17" s="918">
        <v>312</v>
      </c>
      <c r="Q17" s="849">
        <v>43</v>
      </c>
      <c r="R17" s="850">
        <v>115.98513011152416</v>
      </c>
      <c r="S17" s="919">
        <v>375</v>
      </c>
      <c r="T17" s="852">
        <v>378</v>
      </c>
      <c r="U17" s="908">
        <v>3</v>
      </c>
      <c r="V17" s="854">
        <v>100.8</v>
      </c>
      <c r="W17" s="855">
        <v>421</v>
      </c>
      <c r="X17" s="909">
        <v>43</v>
      </c>
      <c r="Y17" s="712">
        <v>111.37566137566137</v>
      </c>
      <c r="Z17" s="711">
        <v>551</v>
      </c>
      <c r="AA17" s="909">
        <v>130</v>
      </c>
      <c r="AB17" s="720">
        <v>130.87885985748218</v>
      </c>
      <c r="AC17" s="666">
        <v>592</v>
      </c>
      <c r="AD17" s="910">
        <v>-31</v>
      </c>
      <c r="AE17" s="840">
        <v>95.02407704654897</v>
      </c>
      <c r="AF17" s="911">
        <v>675.404</v>
      </c>
      <c r="AG17" s="910">
        <v>83.404</v>
      </c>
      <c r="AH17" s="912">
        <v>114.08851351351352</v>
      </c>
      <c r="AI17" s="666">
        <v>836.966</v>
      </c>
      <c r="AJ17" s="910">
        <v>161.562</v>
      </c>
      <c r="AK17" s="912">
        <v>123.92079407288084</v>
      </c>
      <c r="AL17" s="666">
        <v>1037.399</v>
      </c>
      <c r="AM17" s="910">
        <v>200.43299999999988</v>
      </c>
      <c r="AN17" s="912">
        <v>123.94756776260922</v>
      </c>
      <c r="AO17" s="666">
        <v>1205.021</v>
      </c>
      <c r="AP17" s="910">
        <v>167.62200000000007</v>
      </c>
      <c r="AQ17" s="912">
        <v>116.15791031223281</v>
      </c>
      <c r="AR17" s="1000">
        <v>1493.593</v>
      </c>
      <c r="AS17" s="419">
        <v>288.5720000000001</v>
      </c>
      <c r="AT17" s="906">
        <f t="shared" si="1"/>
        <v>123.94746647568799</v>
      </c>
    </row>
    <row r="18" spans="2:46" ht="20.1" customHeight="1" thickBot="1">
      <c r="B18" s="440" t="s">
        <v>135</v>
      </c>
      <c r="C18" s="920">
        <v>297</v>
      </c>
      <c r="D18" s="921">
        <v>286</v>
      </c>
      <c r="E18" s="922">
        <v>-11</v>
      </c>
      <c r="F18" s="923">
        <v>96.29629629629629</v>
      </c>
      <c r="G18" s="922">
        <v>162</v>
      </c>
      <c r="H18" s="921">
        <v>-124</v>
      </c>
      <c r="I18" s="924">
        <v>56.64335664335665</v>
      </c>
      <c r="J18" s="925">
        <v>82</v>
      </c>
      <c r="K18" s="925">
        <v>-80</v>
      </c>
      <c r="L18" s="926">
        <v>50.617283950617285</v>
      </c>
      <c r="M18" s="925">
        <v>72</v>
      </c>
      <c r="N18" s="927">
        <v>-10</v>
      </c>
      <c r="O18" s="924">
        <v>87.8048780487805</v>
      </c>
      <c r="P18" s="856">
        <v>64</v>
      </c>
      <c r="Q18" s="857">
        <v>-8</v>
      </c>
      <c r="R18" s="858">
        <v>88.88888888888889</v>
      </c>
      <c r="S18" s="859">
        <v>51</v>
      </c>
      <c r="T18" s="860">
        <v>56</v>
      </c>
      <c r="U18" s="928">
        <v>5</v>
      </c>
      <c r="V18" s="929">
        <v>109.80392156862746</v>
      </c>
      <c r="W18" s="861">
        <v>49</v>
      </c>
      <c r="X18" s="930">
        <v>-7</v>
      </c>
      <c r="Y18" s="716">
        <v>87.5</v>
      </c>
      <c r="Z18" s="715">
        <v>69</v>
      </c>
      <c r="AA18" s="930">
        <v>20</v>
      </c>
      <c r="AB18" s="931">
        <v>140.81632653061226</v>
      </c>
      <c r="AC18" s="667">
        <v>54</v>
      </c>
      <c r="AD18" s="932">
        <v>6</v>
      </c>
      <c r="AE18" s="933">
        <v>112.5</v>
      </c>
      <c r="AF18" s="934">
        <v>37.03</v>
      </c>
      <c r="AG18" s="932">
        <v>-16.97</v>
      </c>
      <c r="AH18" s="665">
        <v>68.57407407407408</v>
      </c>
      <c r="AI18" s="667">
        <v>35.718</v>
      </c>
      <c r="AJ18" s="932">
        <v>-1.3119999999999976</v>
      </c>
      <c r="AK18" s="665">
        <v>96.45692681609506</v>
      </c>
      <c r="AL18" s="667">
        <v>39.162</v>
      </c>
      <c r="AM18" s="932">
        <v>3.4439999999999955</v>
      </c>
      <c r="AN18" s="665">
        <v>109.64219721149</v>
      </c>
      <c r="AO18" s="667">
        <v>42.881</v>
      </c>
      <c r="AP18" s="932">
        <v>3.719000000000001</v>
      </c>
      <c r="AQ18" s="665">
        <v>109.49645064092743</v>
      </c>
      <c r="AR18" s="1001">
        <v>44.879</v>
      </c>
      <c r="AS18" s="419">
        <v>1.9979999999999976</v>
      </c>
      <c r="AT18" s="906">
        <f>AR18/AO18*100</f>
        <v>104.65940626384645</v>
      </c>
    </row>
    <row r="19" spans="2:46" ht="20.1" customHeight="1" thickBot="1">
      <c r="B19" s="710" t="s">
        <v>134</v>
      </c>
      <c r="C19" s="436">
        <v>-1199</v>
      </c>
      <c r="D19" s="435">
        <v>124</v>
      </c>
      <c r="E19" s="434">
        <v>1323</v>
      </c>
      <c r="F19" s="439" t="s">
        <v>132</v>
      </c>
      <c r="G19" s="434">
        <v>242</v>
      </c>
      <c r="H19" s="435">
        <v>118</v>
      </c>
      <c r="I19" s="430">
        <v>195.16129032258064</v>
      </c>
      <c r="J19" s="432">
        <v>464</v>
      </c>
      <c r="K19" s="432">
        <v>222</v>
      </c>
      <c r="L19" s="433">
        <v>191.73553719008265</v>
      </c>
      <c r="M19" s="432">
        <v>2822</v>
      </c>
      <c r="N19" s="431">
        <v>2358</v>
      </c>
      <c r="O19" s="430">
        <v>608.1896551724138</v>
      </c>
      <c r="P19" s="429">
        <v>17198</v>
      </c>
      <c r="Q19" s="428">
        <v>14376</v>
      </c>
      <c r="R19" s="427">
        <v>609.4259390503189</v>
      </c>
      <c r="S19" s="426">
        <v>10768</v>
      </c>
      <c r="T19" s="425">
        <v>-6431</v>
      </c>
      <c r="U19" s="421">
        <v>-17199</v>
      </c>
      <c r="V19" s="423">
        <v>-59.72325408618128</v>
      </c>
      <c r="W19" s="424">
        <v>-6885</v>
      </c>
      <c r="X19" s="421">
        <v>-454</v>
      </c>
      <c r="Y19" s="423">
        <v>107.05955527911676</v>
      </c>
      <c r="Z19" s="422">
        <v>-5156</v>
      </c>
      <c r="AA19" s="421">
        <v>1729</v>
      </c>
      <c r="AB19" s="420">
        <v>74.88743645606391</v>
      </c>
      <c r="AC19" s="421">
        <v>-1337</v>
      </c>
      <c r="AD19" s="422">
        <v>200</v>
      </c>
      <c r="AE19" s="437">
        <v>19.83679525222552</v>
      </c>
      <c r="AF19" s="438">
        <v>2245.8940000000002</v>
      </c>
      <c r="AG19" s="422">
        <v>3582.8940000000002</v>
      </c>
      <c r="AH19" s="420">
        <v>-167.9801047120419</v>
      </c>
      <c r="AI19" s="421">
        <v>582.7880000000005</v>
      </c>
      <c r="AJ19" s="422">
        <v>-1663.1059999999998</v>
      </c>
      <c r="AK19" s="420">
        <v>25.94904300915361</v>
      </c>
      <c r="AL19" s="421">
        <v>5910.7270000000135</v>
      </c>
      <c r="AM19" s="422">
        <v>5327.939000000013</v>
      </c>
      <c r="AN19" s="420">
        <v>1014.21563244267</v>
      </c>
      <c r="AO19" s="421">
        <v>9522.298999999999</v>
      </c>
      <c r="AP19" s="422">
        <v>3611.5719999999856</v>
      </c>
      <c r="AQ19" s="420">
        <v>161.1019930374043</v>
      </c>
      <c r="AR19" s="1002">
        <v>14477.574000000022</v>
      </c>
      <c r="AS19" s="422">
        <v>4955.275000000023</v>
      </c>
      <c r="AT19" s="423">
        <f>AR19/AO19*100</f>
        <v>152.03864108867012</v>
      </c>
    </row>
    <row r="20" spans="2:46" ht="20.1" customHeight="1" thickBot="1">
      <c r="B20" s="717" t="s">
        <v>133</v>
      </c>
      <c r="C20" s="935">
        <v>-1321</v>
      </c>
      <c r="D20" s="936">
        <v>-81</v>
      </c>
      <c r="E20" s="937">
        <v>1240</v>
      </c>
      <c r="F20" s="938">
        <v>6.131718395155185</v>
      </c>
      <c r="G20" s="937">
        <v>102</v>
      </c>
      <c r="H20" s="937">
        <v>183</v>
      </c>
      <c r="I20" s="939" t="s">
        <v>132</v>
      </c>
      <c r="J20" s="940">
        <v>433</v>
      </c>
      <c r="K20" s="940">
        <v>331</v>
      </c>
      <c r="L20" s="941">
        <v>424.5098039215686</v>
      </c>
      <c r="M20" s="940">
        <v>2761</v>
      </c>
      <c r="N20" s="942">
        <v>2328</v>
      </c>
      <c r="O20" s="938">
        <v>637.6443418013856</v>
      </c>
      <c r="P20" s="943">
        <v>17129</v>
      </c>
      <c r="Q20" s="944">
        <v>14368</v>
      </c>
      <c r="R20" s="945">
        <v>620.3911626222383</v>
      </c>
      <c r="S20" s="946">
        <v>10702</v>
      </c>
      <c r="T20" s="947">
        <v>-6484</v>
      </c>
      <c r="U20" s="718">
        <v>-17186</v>
      </c>
      <c r="V20" s="719">
        <v>-60.58680620444776</v>
      </c>
      <c r="W20" s="948">
        <v>-6934</v>
      </c>
      <c r="X20" s="718">
        <v>-450</v>
      </c>
      <c r="Y20" s="719">
        <v>106.94016039481802</v>
      </c>
      <c r="Z20" s="949">
        <v>-5181</v>
      </c>
      <c r="AA20" s="718">
        <v>1753</v>
      </c>
      <c r="AB20" s="950">
        <v>74.71877704066917</v>
      </c>
      <c r="AC20" s="951">
        <v>-1366</v>
      </c>
      <c r="AD20" s="952">
        <v>213</v>
      </c>
      <c r="AE20" s="953">
        <v>20.141551164848124</v>
      </c>
      <c r="AF20" s="951">
        <v>2215.313</v>
      </c>
      <c r="AG20" s="952">
        <v>3581.313</v>
      </c>
      <c r="AH20" s="950">
        <v>-162.17518301610542</v>
      </c>
      <c r="AI20" s="951">
        <v>556.7630000000005</v>
      </c>
      <c r="AJ20" s="952">
        <v>-1658.5499999999997</v>
      </c>
      <c r="AK20" s="950">
        <v>25.132475636625635</v>
      </c>
      <c r="AL20" s="951">
        <v>5885.842000000013</v>
      </c>
      <c r="AM20" s="952">
        <v>5329.0790000000125</v>
      </c>
      <c r="AN20" s="950">
        <v>1057.1539416232774</v>
      </c>
      <c r="AO20" s="951">
        <v>9492.72</v>
      </c>
      <c r="AP20" s="952">
        <v>3606.877999999986</v>
      </c>
      <c r="AQ20" s="950">
        <v>161.2805780379422</v>
      </c>
      <c r="AR20" s="1003">
        <v>14452.771000000022</v>
      </c>
      <c r="AS20" s="952">
        <v>4960.051000000023</v>
      </c>
      <c r="AT20" s="719">
        <f>AR20/AO20*100</f>
        <v>152.25110400391063</v>
      </c>
    </row>
    <row r="21" spans="2:19" ht="10.5" customHeight="1" thickTop="1">
      <c r="B21" s="417"/>
      <c r="C21" s="415"/>
      <c r="D21" s="415"/>
      <c r="E21" s="415"/>
      <c r="F21" s="414"/>
      <c r="G21" s="415"/>
      <c r="H21" s="415"/>
      <c r="I21" s="416"/>
      <c r="J21" s="415"/>
      <c r="K21" s="415"/>
      <c r="L21" s="414"/>
      <c r="M21" s="415"/>
      <c r="N21" s="415"/>
      <c r="O21" s="414"/>
      <c r="P21" s="413"/>
      <c r="Q21" s="413"/>
      <c r="R21" s="412"/>
      <c r="S21" s="402"/>
    </row>
    <row r="22" spans="2:73" s="407" customFormat="1" ht="12" hidden="1">
      <c r="B22" s="411"/>
      <c r="C22" s="410"/>
      <c r="D22" s="408"/>
      <c r="E22" s="408"/>
      <c r="F22" s="409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384"/>
      <c r="U22" s="384"/>
      <c r="V22" s="384"/>
      <c r="W22" s="384"/>
      <c r="X22" s="384"/>
      <c r="Y22" s="384"/>
      <c r="Z22" s="384"/>
      <c r="AA22" s="384"/>
      <c r="AB22" s="384"/>
      <c r="AC22" s="380"/>
      <c r="AD22" s="380"/>
      <c r="AE22" s="380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384"/>
      <c r="BA22" s="384"/>
      <c r="BB22" s="384"/>
      <c r="BC22" s="384"/>
      <c r="BD22" s="384"/>
      <c r="BE22" s="384"/>
      <c r="BF22" s="384"/>
      <c r="BG22" s="384"/>
      <c r="BH22" s="384"/>
      <c r="BI22" s="384"/>
      <c r="BJ22" s="384"/>
      <c r="BK22" s="384"/>
      <c r="BL22" s="384"/>
      <c r="BM22" s="384"/>
      <c r="BN22" s="384"/>
      <c r="BO22" s="384"/>
      <c r="BP22" s="384"/>
      <c r="BQ22" s="384"/>
      <c r="BR22" s="384"/>
      <c r="BS22" s="384"/>
      <c r="BT22" s="384"/>
      <c r="BU22" s="384"/>
    </row>
    <row r="23" spans="2:73" ht="12" hidden="1">
      <c r="B23" s="406" t="s">
        <v>131</v>
      </c>
      <c r="C23" s="404"/>
      <c r="D23" s="402"/>
      <c r="E23" s="402"/>
      <c r="F23" s="403"/>
      <c r="G23" s="402"/>
      <c r="H23" s="402"/>
      <c r="I23" s="402"/>
      <c r="J23" s="405"/>
      <c r="K23" s="405"/>
      <c r="L23" s="405"/>
      <c r="M23" s="405"/>
      <c r="N23" s="405"/>
      <c r="O23" s="402"/>
      <c r="P23" s="402"/>
      <c r="Q23" s="402"/>
      <c r="R23" s="402"/>
      <c r="S23" s="402"/>
      <c r="T23" s="376"/>
      <c r="U23" s="376"/>
      <c r="V23" s="376"/>
      <c r="Z23" s="376"/>
      <c r="AA23" s="376"/>
      <c r="AB23" s="376"/>
      <c r="AC23" s="380"/>
      <c r="AD23" s="379"/>
      <c r="AE23" s="379"/>
      <c r="AF23" s="376"/>
      <c r="AG23" s="376"/>
      <c r="AH23" s="376"/>
      <c r="AI23" s="376"/>
      <c r="AJ23" s="376"/>
      <c r="AK23" s="376"/>
      <c r="AL23" s="376"/>
      <c r="AM23" s="376"/>
      <c r="AN23" s="376"/>
      <c r="AO23" s="376"/>
      <c r="AP23" s="376"/>
      <c r="AQ23" s="376"/>
      <c r="AR23" s="376"/>
      <c r="AS23" s="376"/>
      <c r="AT23" s="376"/>
      <c r="AU23" s="376"/>
      <c r="AV23" s="376"/>
      <c r="AW23" s="376"/>
      <c r="AX23" s="376"/>
      <c r="AY23" s="376"/>
      <c r="AZ23" s="376"/>
      <c r="BA23" s="376"/>
      <c r="BB23" s="376"/>
      <c r="BC23" s="376"/>
      <c r="BD23" s="376"/>
      <c r="BE23" s="376"/>
      <c r="BF23" s="376"/>
      <c r="BG23" s="376"/>
      <c r="BH23" s="376"/>
      <c r="BI23" s="376"/>
      <c r="BJ23" s="376"/>
      <c r="BK23" s="376"/>
      <c r="BL23" s="376"/>
      <c r="BM23" s="376"/>
      <c r="BN23" s="376"/>
      <c r="BO23" s="376"/>
      <c r="BP23" s="376"/>
      <c r="BQ23" s="376"/>
      <c r="BR23" s="376"/>
      <c r="BS23" s="376"/>
      <c r="BT23" s="376"/>
      <c r="BU23" s="376"/>
    </row>
    <row r="24" spans="2:73" ht="10.5" customHeight="1" hidden="1">
      <c r="B24" s="402" t="s">
        <v>130</v>
      </c>
      <c r="C24" s="404"/>
      <c r="D24" s="402"/>
      <c r="E24" s="402"/>
      <c r="F24" s="403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  <c r="T24" s="376"/>
      <c r="U24" s="376"/>
      <c r="V24" s="376"/>
      <c r="Z24" s="376"/>
      <c r="AA24" s="376"/>
      <c r="AB24" s="376"/>
      <c r="AC24" s="380"/>
      <c r="AD24" s="379"/>
      <c r="AE24" s="379"/>
      <c r="AF24" s="376"/>
      <c r="AG24" s="376"/>
      <c r="AH24" s="376"/>
      <c r="AI24" s="376"/>
      <c r="AJ24" s="376"/>
      <c r="AK24" s="376"/>
      <c r="AL24" s="376"/>
      <c r="AM24" s="376"/>
      <c r="AN24" s="376"/>
      <c r="AO24" s="376"/>
      <c r="AP24" s="376"/>
      <c r="AQ24" s="376"/>
      <c r="AR24" s="376"/>
      <c r="AS24" s="376"/>
      <c r="AT24" s="376"/>
      <c r="AU24" s="376"/>
      <c r="AV24" s="376"/>
      <c r="AW24" s="376"/>
      <c r="AX24" s="376"/>
      <c r="AY24" s="376"/>
      <c r="AZ24" s="376"/>
      <c r="BA24" s="376"/>
      <c r="BB24" s="376"/>
      <c r="BC24" s="376"/>
      <c r="BD24" s="376"/>
      <c r="BE24" s="376"/>
      <c r="BF24" s="376"/>
      <c r="BG24" s="376"/>
      <c r="BH24" s="376"/>
      <c r="BI24" s="376"/>
      <c r="BJ24" s="376"/>
      <c r="BK24" s="376"/>
      <c r="BL24" s="376"/>
      <c r="BM24" s="376"/>
      <c r="BN24" s="376"/>
      <c r="BO24" s="376"/>
      <c r="BP24" s="376"/>
      <c r="BQ24" s="376"/>
      <c r="BR24" s="376"/>
      <c r="BS24" s="376"/>
      <c r="BT24" s="376"/>
      <c r="BU24" s="376"/>
    </row>
    <row r="25" spans="2:73" s="387" customFormat="1" ht="11.25">
      <c r="B25" s="398" t="s">
        <v>89</v>
      </c>
      <c r="C25" s="400"/>
      <c r="D25" s="398"/>
      <c r="E25" s="398"/>
      <c r="F25" s="399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89"/>
      <c r="U25" s="389"/>
      <c r="V25" s="389"/>
      <c r="W25" s="389"/>
      <c r="X25" s="389"/>
      <c r="Y25" s="389"/>
      <c r="Z25" s="389"/>
      <c r="AA25" s="389"/>
      <c r="AB25" s="389"/>
      <c r="AC25" s="383"/>
      <c r="AD25" s="383"/>
      <c r="AE25" s="383"/>
      <c r="AF25" s="389"/>
      <c r="AG25" s="389"/>
      <c r="AH25" s="389"/>
      <c r="AI25" s="389"/>
      <c r="AJ25" s="389"/>
      <c r="AK25" s="389"/>
      <c r="AL25" s="389"/>
      <c r="AM25" s="391"/>
      <c r="AN25" s="389"/>
      <c r="AO25" s="389"/>
      <c r="AP25" s="391"/>
      <c r="AQ25" s="389"/>
      <c r="AR25" s="389"/>
      <c r="AS25" s="389"/>
      <c r="AT25" s="391"/>
      <c r="AU25" s="388"/>
      <c r="AV25" s="388"/>
      <c r="AW25" s="388"/>
      <c r="AX25" s="388"/>
      <c r="AY25" s="388"/>
      <c r="AZ25" s="388"/>
      <c r="BA25" s="388"/>
      <c r="BB25" s="388"/>
      <c r="BC25" s="388"/>
      <c r="BD25" s="388"/>
      <c r="BE25" s="388"/>
      <c r="BF25" s="388"/>
      <c r="BG25" s="388"/>
      <c r="BH25" s="388"/>
      <c r="BI25" s="388"/>
      <c r="BJ25" s="388"/>
      <c r="BK25" s="388"/>
      <c r="BL25" s="388"/>
      <c r="BM25" s="388"/>
      <c r="BN25" s="388"/>
      <c r="BO25" s="388"/>
      <c r="BP25" s="388"/>
      <c r="BQ25" s="388"/>
      <c r="BR25" s="388"/>
      <c r="BS25" s="388"/>
      <c r="BT25" s="388"/>
      <c r="BU25" s="388"/>
    </row>
    <row r="26" spans="2:73" s="387" customFormat="1" ht="11.25">
      <c r="B26" s="401" t="s">
        <v>129</v>
      </c>
      <c r="C26" s="400"/>
      <c r="D26" s="398"/>
      <c r="E26" s="398"/>
      <c r="F26" s="399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2"/>
      <c r="U26" s="392"/>
      <c r="V26" s="392"/>
      <c r="W26" s="389"/>
      <c r="X26" s="389"/>
      <c r="Y26" s="389"/>
      <c r="Z26" s="389"/>
      <c r="AA26" s="389"/>
      <c r="AB26" s="389"/>
      <c r="AC26" s="383"/>
      <c r="AD26" s="383"/>
      <c r="AE26" s="383"/>
      <c r="AF26" s="389"/>
      <c r="AG26" s="389"/>
      <c r="AH26" s="389"/>
      <c r="AI26" s="389"/>
      <c r="AJ26" s="389"/>
      <c r="AK26" s="389"/>
      <c r="AL26" s="389"/>
      <c r="AM26" s="389"/>
      <c r="AN26" s="389"/>
      <c r="AO26" s="389"/>
      <c r="AP26" s="389"/>
      <c r="AQ26" s="389"/>
      <c r="AR26" s="389"/>
      <c r="AS26" s="389"/>
      <c r="AT26" s="389"/>
      <c r="AU26" s="388"/>
      <c r="AV26" s="388"/>
      <c r="AW26" s="388"/>
      <c r="AX26" s="388"/>
      <c r="AY26" s="388"/>
      <c r="AZ26" s="388"/>
      <c r="BA26" s="388"/>
      <c r="BB26" s="388"/>
      <c r="BC26" s="388"/>
      <c r="BD26" s="388"/>
      <c r="BE26" s="388"/>
      <c r="BF26" s="388"/>
      <c r="BG26" s="388"/>
      <c r="BH26" s="388"/>
      <c r="BI26" s="388"/>
      <c r="BJ26" s="388"/>
      <c r="BK26" s="388"/>
      <c r="BL26" s="388"/>
      <c r="BM26" s="388"/>
      <c r="BN26" s="388"/>
      <c r="BO26" s="388"/>
      <c r="BP26" s="388"/>
      <c r="BQ26" s="388"/>
      <c r="BR26" s="388"/>
      <c r="BS26" s="388"/>
      <c r="BT26" s="388"/>
      <c r="BU26" s="388"/>
    </row>
    <row r="27" spans="2:73" s="393" customFormat="1" ht="11.25">
      <c r="B27" s="392"/>
      <c r="C27" s="397"/>
      <c r="D27" s="392"/>
      <c r="E27" s="392"/>
      <c r="F27" s="396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2"/>
      <c r="W27" s="392"/>
      <c r="X27" s="392"/>
      <c r="Y27" s="392"/>
      <c r="Z27" s="392"/>
      <c r="AA27" s="392"/>
      <c r="AB27" s="392"/>
      <c r="AC27" s="395"/>
      <c r="AD27" s="395"/>
      <c r="AE27" s="395"/>
      <c r="AF27" s="392"/>
      <c r="AG27" s="392"/>
      <c r="AH27" s="392"/>
      <c r="AI27" s="392"/>
      <c r="AJ27" s="392"/>
      <c r="AK27" s="392"/>
      <c r="AL27" s="392"/>
      <c r="AM27" s="392"/>
      <c r="AN27" s="392"/>
      <c r="AO27" s="392"/>
      <c r="AP27" s="392"/>
      <c r="AQ27" s="392"/>
      <c r="AR27" s="392"/>
      <c r="AS27" s="397"/>
      <c r="AT27" s="397"/>
      <c r="AU27" s="394"/>
      <c r="AV27" s="394"/>
      <c r="AW27" s="394"/>
      <c r="AX27" s="394"/>
      <c r="AY27" s="394"/>
      <c r="AZ27" s="394"/>
      <c r="BA27" s="394"/>
      <c r="BB27" s="394"/>
      <c r="BC27" s="394"/>
      <c r="BD27" s="394"/>
      <c r="BE27" s="394"/>
      <c r="BF27" s="394"/>
      <c r="BG27" s="394"/>
      <c r="BH27" s="394"/>
      <c r="BI27" s="394"/>
      <c r="BJ27" s="394"/>
      <c r="BK27" s="394"/>
      <c r="BL27" s="394"/>
      <c r="BM27" s="394"/>
      <c r="BN27" s="394"/>
      <c r="BO27" s="394"/>
      <c r="BP27" s="394"/>
      <c r="BQ27" s="394"/>
      <c r="BR27" s="394"/>
      <c r="BS27" s="394"/>
      <c r="BT27" s="394"/>
      <c r="BU27" s="394"/>
    </row>
    <row r="28" spans="2:73" s="387" customFormat="1" ht="11.25">
      <c r="B28" s="392"/>
      <c r="C28" s="391"/>
      <c r="D28" s="389"/>
      <c r="E28" s="389"/>
      <c r="F28" s="390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89"/>
      <c r="U28" s="389"/>
      <c r="V28" s="389"/>
      <c r="W28" s="389"/>
      <c r="X28" s="389"/>
      <c r="Y28" s="389"/>
      <c r="Z28" s="389"/>
      <c r="AA28" s="389"/>
      <c r="AB28" s="389"/>
      <c r="AC28" s="383"/>
      <c r="AD28" s="383"/>
      <c r="AF28" s="389"/>
      <c r="AG28" s="389"/>
      <c r="AH28" s="389"/>
      <c r="AI28" s="389"/>
      <c r="AJ28" s="389"/>
      <c r="AK28" s="389"/>
      <c r="AL28" s="389"/>
      <c r="AM28" s="389"/>
      <c r="AN28" s="389"/>
      <c r="AO28" s="389"/>
      <c r="AP28" s="389"/>
      <c r="AQ28" s="389"/>
      <c r="AR28" s="389"/>
      <c r="AS28" s="389"/>
      <c r="AT28" s="391"/>
      <c r="AU28" s="388"/>
      <c r="AV28" s="388"/>
      <c r="AW28" s="388"/>
      <c r="AX28" s="388"/>
      <c r="AY28" s="388"/>
      <c r="AZ28" s="388"/>
      <c r="BA28" s="388"/>
      <c r="BB28" s="388"/>
      <c r="BC28" s="388"/>
      <c r="BD28" s="388"/>
      <c r="BE28" s="388"/>
      <c r="BF28" s="388"/>
      <c r="BG28" s="388"/>
      <c r="BH28" s="388"/>
      <c r="BI28" s="388"/>
      <c r="BJ28" s="388"/>
      <c r="BK28" s="388"/>
      <c r="BL28" s="388"/>
      <c r="BM28" s="388"/>
      <c r="BN28" s="388"/>
      <c r="BO28" s="388"/>
      <c r="BP28" s="388"/>
      <c r="BQ28" s="388"/>
      <c r="BR28" s="388"/>
      <c r="BS28" s="388"/>
      <c r="BT28" s="388"/>
      <c r="BU28" s="388"/>
    </row>
    <row r="29" spans="2:73" s="387" customFormat="1" ht="11.25">
      <c r="B29" s="392"/>
      <c r="C29" s="391"/>
      <c r="D29" s="389"/>
      <c r="E29" s="389"/>
      <c r="F29" s="390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3"/>
      <c r="AD29" s="383"/>
      <c r="AE29" s="383"/>
      <c r="AF29" s="389"/>
      <c r="AG29" s="389"/>
      <c r="AH29" s="389"/>
      <c r="AI29" s="389"/>
      <c r="AJ29" s="389"/>
      <c r="AK29" s="389"/>
      <c r="AL29" s="389"/>
      <c r="AM29" s="389"/>
      <c r="AN29" s="389"/>
      <c r="AO29" s="389"/>
      <c r="AP29" s="389"/>
      <c r="AQ29" s="389"/>
      <c r="AR29" s="391"/>
      <c r="AS29" s="389"/>
      <c r="AT29" s="389"/>
      <c r="AU29" s="388"/>
      <c r="AV29" s="388"/>
      <c r="AW29" s="388"/>
      <c r="AX29" s="388"/>
      <c r="AY29" s="388"/>
      <c r="AZ29" s="388"/>
      <c r="BA29" s="388"/>
      <c r="BB29" s="388"/>
      <c r="BC29" s="388"/>
      <c r="BD29" s="388"/>
      <c r="BE29" s="388"/>
      <c r="BF29" s="388"/>
      <c r="BG29" s="388"/>
      <c r="BH29" s="388"/>
      <c r="BI29" s="388"/>
      <c r="BJ29" s="388"/>
      <c r="BK29" s="388"/>
      <c r="BL29" s="388"/>
      <c r="BM29" s="388"/>
      <c r="BN29" s="388"/>
      <c r="BO29" s="388"/>
      <c r="BP29" s="388"/>
      <c r="BQ29" s="388"/>
      <c r="BR29" s="388"/>
      <c r="BS29" s="388"/>
      <c r="BT29" s="388"/>
      <c r="BU29" s="388"/>
    </row>
    <row r="30" spans="2:73" s="387" customFormat="1" ht="11.25">
      <c r="B30" s="392"/>
      <c r="C30" s="391"/>
      <c r="D30" s="389"/>
      <c r="E30" s="389"/>
      <c r="F30" s="390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  <c r="AB30" s="389"/>
      <c r="AC30" s="383"/>
      <c r="AD30" s="383"/>
      <c r="AE30" s="383"/>
      <c r="AF30" s="389"/>
      <c r="AG30" s="389"/>
      <c r="AH30" s="389"/>
      <c r="AI30" s="389"/>
      <c r="AJ30" s="389"/>
      <c r="AK30" s="389"/>
      <c r="AL30" s="389"/>
      <c r="AM30" s="389"/>
      <c r="AN30" s="389"/>
      <c r="AO30" s="389"/>
      <c r="AP30" s="389"/>
      <c r="AQ30" s="389"/>
      <c r="AR30" s="389"/>
      <c r="AS30" s="389"/>
      <c r="AT30" s="391"/>
      <c r="AU30" s="388"/>
      <c r="AV30" s="388"/>
      <c r="AW30" s="388"/>
      <c r="AX30" s="388"/>
      <c r="AY30" s="388"/>
      <c r="AZ30" s="388"/>
      <c r="BA30" s="388"/>
      <c r="BB30" s="388"/>
      <c r="BC30" s="388"/>
      <c r="BD30" s="388"/>
      <c r="BE30" s="388"/>
      <c r="BF30" s="388"/>
      <c r="BG30" s="388"/>
      <c r="BH30" s="388"/>
      <c r="BI30" s="388"/>
      <c r="BJ30" s="388"/>
      <c r="BK30" s="388"/>
      <c r="BL30" s="388"/>
      <c r="BM30" s="388"/>
      <c r="BN30" s="388"/>
      <c r="BO30" s="388"/>
      <c r="BP30" s="388"/>
      <c r="BQ30" s="388"/>
      <c r="BR30" s="388"/>
      <c r="BS30" s="388"/>
      <c r="BT30" s="388"/>
      <c r="BU30" s="388"/>
    </row>
    <row r="31" spans="2:73" s="387" customFormat="1" ht="11.25">
      <c r="B31" s="392"/>
      <c r="C31" s="391"/>
      <c r="D31" s="389"/>
      <c r="E31" s="389"/>
      <c r="F31" s="390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89"/>
      <c r="AC31" s="383"/>
      <c r="AD31" s="383"/>
      <c r="AE31" s="383"/>
      <c r="AF31" s="389"/>
      <c r="AG31" s="389"/>
      <c r="AH31" s="389"/>
      <c r="AI31" s="389"/>
      <c r="AJ31" s="389"/>
      <c r="AK31" s="389"/>
      <c r="AL31" s="389"/>
      <c r="AM31" s="389"/>
      <c r="AN31" s="389"/>
      <c r="AO31" s="389"/>
      <c r="AP31" s="389"/>
      <c r="AQ31" s="389"/>
      <c r="AR31" s="389"/>
      <c r="AS31" s="389"/>
      <c r="AT31" s="389"/>
      <c r="AU31" s="388"/>
      <c r="AV31" s="388"/>
      <c r="AW31" s="388"/>
      <c r="AX31" s="388"/>
      <c r="AY31" s="388"/>
      <c r="AZ31" s="388"/>
      <c r="BA31" s="388"/>
      <c r="BB31" s="388"/>
      <c r="BC31" s="388"/>
      <c r="BD31" s="388"/>
      <c r="BE31" s="388"/>
      <c r="BF31" s="388"/>
      <c r="BG31" s="388"/>
      <c r="BH31" s="388"/>
      <c r="BI31" s="388"/>
      <c r="BJ31" s="388"/>
      <c r="BK31" s="388"/>
      <c r="BL31" s="388"/>
      <c r="BM31" s="388"/>
      <c r="BN31" s="388"/>
      <c r="BO31" s="388"/>
      <c r="BP31" s="388"/>
      <c r="BQ31" s="388"/>
      <c r="BR31" s="388"/>
      <c r="BS31" s="388"/>
      <c r="BT31" s="388"/>
      <c r="BU31" s="388"/>
    </row>
    <row r="32" spans="2:73" s="387" customFormat="1" ht="11.25">
      <c r="B32" s="392"/>
      <c r="C32" s="391"/>
      <c r="D32" s="389"/>
      <c r="E32" s="389"/>
      <c r="F32" s="390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389"/>
      <c r="AA32" s="389"/>
      <c r="AB32" s="389"/>
      <c r="AC32" s="383"/>
      <c r="AD32" s="383"/>
      <c r="AE32" s="383"/>
      <c r="AF32" s="389"/>
      <c r="AG32" s="389"/>
      <c r="AH32" s="389"/>
      <c r="AI32" s="389"/>
      <c r="AJ32" s="389"/>
      <c r="AK32" s="389"/>
      <c r="AL32" s="389"/>
      <c r="AM32" s="389"/>
      <c r="AN32" s="389"/>
      <c r="AO32" s="389"/>
      <c r="AP32" s="389"/>
      <c r="AQ32" s="389"/>
      <c r="AR32" s="389"/>
      <c r="AS32" s="389"/>
      <c r="AT32" s="391"/>
      <c r="AU32" s="388"/>
      <c r="AV32" s="388"/>
      <c r="AW32" s="388"/>
      <c r="AX32" s="388"/>
      <c r="AY32" s="388"/>
      <c r="AZ32" s="388"/>
      <c r="BA32" s="388"/>
      <c r="BB32" s="388"/>
      <c r="BC32" s="388"/>
      <c r="BD32" s="388"/>
      <c r="BE32" s="388"/>
      <c r="BF32" s="388"/>
      <c r="BG32" s="388"/>
      <c r="BH32" s="388"/>
      <c r="BI32" s="388"/>
      <c r="BJ32" s="388"/>
      <c r="BK32" s="388"/>
      <c r="BL32" s="388"/>
      <c r="BM32" s="388"/>
      <c r="BN32" s="388"/>
      <c r="BO32" s="388"/>
      <c r="BP32" s="388"/>
      <c r="BQ32" s="388"/>
      <c r="BR32" s="388"/>
      <c r="BS32" s="388"/>
      <c r="BT32" s="388"/>
      <c r="BU32" s="388"/>
    </row>
    <row r="33" spans="2:73" s="387" customFormat="1" ht="11.25">
      <c r="B33" s="392"/>
      <c r="C33" s="391"/>
      <c r="D33" s="389"/>
      <c r="E33" s="389"/>
      <c r="F33" s="390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89"/>
      <c r="Y33" s="389"/>
      <c r="Z33" s="389"/>
      <c r="AA33" s="389"/>
      <c r="AB33" s="389"/>
      <c r="AC33" s="383"/>
      <c r="AD33" s="383"/>
      <c r="AE33" s="383"/>
      <c r="AF33" s="389"/>
      <c r="AG33" s="389"/>
      <c r="AH33" s="389"/>
      <c r="AI33" s="389"/>
      <c r="AJ33" s="389"/>
      <c r="AK33" s="389"/>
      <c r="AL33" s="389"/>
      <c r="AM33" s="389"/>
      <c r="AN33" s="389"/>
      <c r="AO33" s="389"/>
      <c r="AP33" s="389"/>
      <c r="AQ33" s="389"/>
      <c r="AR33" s="389"/>
      <c r="AS33" s="389"/>
      <c r="AT33" s="389"/>
      <c r="AU33" s="388"/>
      <c r="AV33" s="388"/>
      <c r="AW33" s="388"/>
      <c r="AX33" s="388"/>
      <c r="AY33" s="388"/>
      <c r="AZ33" s="388"/>
      <c r="BA33" s="388"/>
      <c r="BB33" s="388"/>
      <c r="BC33" s="388"/>
      <c r="BD33" s="388"/>
      <c r="BE33" s="388"/>
      <c r="BF33" s="388"/>
      <c r="BG33" s="388"/>
      <c r="BH33" s="388"/>
      <c r="BI33" s="388"/>
      <c r="BJ33" s="388"/>
      <c r="BK33" s="388"/>
      <c r="BL33" s="388"/>
      <c r="BM33" s="388"/>
      <c r="BN33" s="388"/>
      <c r="BO33" s="388"/>
      <c r="BP33" s="388"/>
      <c r="BQ33" s="388"/>
      <c r="BR33" s="388"/>
      <c r="BS33" s="388"/>
      <c r="BT33" s="388"/>
      <c r="BU33" s="388"/>
    </row>
    <row r="34" spans="2:73" ht="12">
      <c r="B34" s="384"/>
      <c r="C34" s="386"/>
      <c r="D34" s="384"/>
      <c r="E34" s="384"/>
      <c r="F34" s="385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4"/>
      <c r="AC34" s="380"/>
      <c r="AD34" s="380"/>
      <c r="AE34" s="380"/>
      <c r="AF34" s="376"/>
      <c r="AG34" s="376"/>
      <c r="AH34" s="383"/>
      <c r="AI34" s="383"/>
      <c r="AJ34" s="383"/>
      <c r="AK34" s="383"/>
      <c r="AL34" s="383"/>
      <c r="AM34" s="383"/>
      <c r="AN34" s="383"/>
      <c r="AO34" s="383"/>
      <c r="AP34" s="383"/>
      <c r="AQ34" s="383"/>
      <c r="AR34" s="376"/>
      <c r="AS34" s="376"/>
      <c r="AT34" s="376"/>
      <c r="AU34" s="376"/>
      <c r="AV34" s="376"/>
      <c r="AW34" s="376"/>
      <c r="AX34" s="376"/>
      <c r="AY34" s="376"/>
      <c r="AZ34" s="376"/>
      <c r="BA34" s="376"/>
      <c r="BB34" s="376"/>
      <c r="BC34" s="376"/>
      <c r="BD34" s="376"/>
      <c r="BE34" s="376"/>
      <c r="BF34" s="376"/>
      <c r="BG34" s="376"/>
      <c r="BH34" s="376"/>
      <c r="BI34" s="376"/>
      <c r="BJ34" s="376"/>
      <c r="BK34" s="376"/>
      <c r="BL34" s="376"/>
      <c r="BM34" s="376"/>
      <c r="BN34" s="376"/>
      <c r="BO34" s="376"/>
      <c r="BP34" s="376"/>
      <c r="BQ34" s="376"/>
      <c r="BR34" s="376"/>
      <c r="BS34" s="376"/>
      <c r="BT34" s="376"/>
      <c r="BU34" s="376"/>
    </row>
    <row r="35" spans="2:73" ht="12">
      <c r="B35" s="376"/>
      <c r="C35" s="382"/>
      <c r="E35" s="376"/>
      <c r="F35" s="381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T35" s="376"/>
      <c r="U35" s="376"/>
      <c r="V35" s="376"/>
      <c r="Z35" s="376"/>
      <c r="AA35" s="376"/>
      <c r="AB35" s="376"/>
      <c r="AC35" s="380"/>
      <c r="AD35" s="379"/>
      <c r="AE35" s="379"/>
      <c r="AF35" s="376"/>
      <c r="AG35" s="376"/>
      <c r="AH35" s="376"/>
      <c r="AI35" s="376"/>
      <c r="AJ35" s="376"/>
      <c r="AK35" s="376"/>
      <c r="AL35" s="376"/>
      <c r="AM35" s="376"/>
      <c r="AN35" s="376"/>
      <c r="AO35" s="376"/>
      <c r="AP35" s="376"/>
      <c r="AQ35" s="376"/>
      <c r="AR35" s="376"/>
      <c r="AS35" s="376"/>
      <c r="AT35" s="376"/>
      <c r="AU35" s="376"/>
      <c r="AV35" s="376"/>
      <c r="AW35" s="376"/>
      <c r="AX35" s="376"/>
      <c r="AY35" s="376"/>
      <c r="AZ35" s="376"/>
      <c r="BA35" s="376"/>
      <c r="BB35" s="376"/>
      <c r="BC35" s="376"/>
      <c r="BD35" s="376"/>
      <c r="BE35" s="376"/>
      <c r="BF35" s="376"/>
      <c r="BG35" s="376"/>
      <c r="BH35" s="376"/>
      <c r="BI35" s="376"/>
      <c r="BJ35" s="376"/>
      <c r="BK35" s="376"/>
      <c r="BL35" s="376"/>
      <c r="BM35" s="376"/>
      <c r="BN35" s="376"/>
      <c r="BO35" s="376"/>
      <c r="BP35" s="376"/>
      <c r="BQ35" s="376"/>
      <c r="BR35" s="376"/>
      <c r="BS35" s="376"/>
      <c r="BT35" s="376"/>
      <c r="BU35" s="376"/>
    </row>
    <row r="36" spans="2:73" ht="12">
      <c r="B36" s="376"/>
      <c r="C36" s="382"/>
      <c r="E36" s="376"/>
      <c r="F36" s="381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76"/>
      <c r="R36" s="376"/>
      <c r="T36" s="376"/>
      <c r="U36" s="376"/>
      <c r="V36" s="376"/>
      <c r="Z36" s="376"/>
      <c r="AA36" s="376"/>
      <c r="AB36" s="376"/>
      <c r="AC36" s="380"/>
      <c r="AD36" s="379"/>
      <c r="AE36" s="379"/>
      <c r="AF36" s="376"/>
      <c r="AG36" s="376"/>
      <c r="AH36" s="376"/>
      <c r="AI36" s="376"/>
      <c r="AJ36" s="376"/>
      <c r="AK36" s="376"/>
      <c r="AL36" s="376"/>
      <c r="AM36" s="376"/>
      <c r="AN36" s="376"/>
      <c r="AO36" s="376"/>
      <c r="AP36" s="376"/>
      <c r="AQ36" s="376"/>
      <c r="AR36" s="376"/>
      <c r="AS36" s="376"/>
      <c r="AT36" s="376"/>
      <c r="AU36" s="376"/>
      <c r="AV36" s="376"/>
      <c r="AW36" s="376"/>
      <c r="AX36" s="376"/>
      <c r="AY36" s="376"/>
      <c r="AZ36" s="376"/>
      <c r="BA36" s="376"/>
      <c r="BB36" s="376"/>
      <c r="BC36" s="376"/>
      <c r="BD36" s="376"/>
      <c r="BE36" s="376"/>
      <c r="BF36" s="376"/>
      <c r="BG36" s="376"/>
      <c r="BH36" s="376"/>
      <c r="BI36" s="376"/>
      <c r="BJ36" s="376"/>
      <c r="BK36" s="376"/>
      <c r="BL36" s="376"/>
      <c r="BM36" s="376"/>
      <c r="BN36" s="376"/>
      <c r="BO36" s="376"/>
      <c r="BP36" s="376"/>
      <c r="BQ36" s="376"/>
      <c r="BR36" s="376"/>
      <c r="BS36" s="376"/>
      <c r="BT36" s="376"/>
      <c r="BU36" s="376"/>
    </row>
    <row r="37" spans="2:73" ht="12">
      <c r="B37" s="376"/>
      <c r="C37" s="382"/>
      <c r="E37" s="376"/>
      <c r="F37" s="381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T37" s="376"/>
      <c r="U37" s="376"/>
      <c r="V37" s="376"/>
      <c r="Z37" s="376"/>
      <c r="AA37" s="376"/>
      <c r="AB37" s="376"/>
      <c r="AC37" s="380"/>
      <c r="AD37" s="379"/>
      <c r="AE37" s="379"/>
      <c r="AF37" s="376"/>
      <c r="AG37" s="376"/>
      <c r="AH37" s="376"/>
      <c r="AI37" s="376"/>
      <c r="AJ37" s="376"/>
      <c r="AK37" s="376"/>
      <c r="AL37" s="376"/>
      <c r="AM37" s="376"/>
      <c r="AN37" s="376"/>
      <c r="AO37" s="376"/>
      <c r="AP37" s="376"/>
      <c r="AQ37" s="376"/>
      <c r="AR37" s="376"/>
      <c r="AS37" s="376"/>
      <c r="AT37" s="376"/>
      <c r="AU37" s="376"/>
      <c r="AV37" s="376"/>
      <c r="AW37" s="376"/>
      <c r="AX37" s="376"/>
      <c r="AY37" s="376"/>
      <c r="AZ37" s="376"/>
      <c r="BA37" s="376"/>
      <c r="BB37" s="376"/>
      <c r="BC37" s="376"/>
      <c r="BD37" s="376"/>
      <c r="BE37" s="376"/>
      <c r="BF37" s="376"/>
      <c r="BG37" s="376"/>
      <c r="BH37" s="376"/>
      <c r="BI37" s="376"/>
      <c r="BJ37" s="376"/>
      <c r="BK37" s="376"/>
      <c r="BL37" s="376"/>
      <c r="BM37" s="376"/>
      <c r="BN37" s="376"/>
      <c r="BO37" s="376"/>
      <c r="BP37" s="376"/>
      <c r="BQ37" s="376"/>
      <c r="BR37" s="376"/>
      <c r="BS37" s="376"/>
      <c r="BT37" s="376"/>
      <c r="BU37" s="376"/>
    </row>
    <row r="38" spans="2:73" ht="12">
      <c r="B38" s="376"/>
      <c r="C38" s="382"/>
      <c r="E38" s="376"/>
      <c r="F38" s="381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T38" s="376"/>
      <c r="U38" s="376"/>
      <c r="V38" s="376"/>
      <c r="Z38" s="376"/>
      <c r="AA38" s="376"/>
      <c r="AB38" s="376"/>
      <c r="AC38" s="380"/>
      <c r="AD38" s="379"/>
      <c r="AE38" s="379"/>
      <c r="AF38" s="376"/>
      <c r="AG38" s="376"/>
      <c r="AH38" s="376"/>
      <c r="AI38" s="376"/>
      <c r="AJ38" s="376"/>
      <c r="AK38" s="376"/>
      <c r="AL38" s="376"/>
      <c r="AM38" s="376"/>
      <c r="AN38" s="376"/>
      <c r="AO38" s="376"/>
      <c r="AP38" s="376"/>
      <c r="AQ38" s="376"/>
      <c r="AR38" s="376"/>
      <c r="AS38" s="376"/>
      <c r="AT38" s="376"/>
      <c r="AU38" s="376"/>
      <c r="AV38" s="376"/>
      <c r="AW38" s="376"/>
      <c r="AX38" s="376"/>
      <c r="AY38" s="376"/>
      <c r="AZ38" s="376"/>
      <c r="BA38" s="376"/>
      <c r="BB38" s="376"/>
      <c r="BC38" s="376"/>
      <c r="BD38" s="376"/>
      <c r="BE38" s="376"/>
      <c r="BF38" s="376"/>
      <c r="BG38" s="376"/>
      <c r="BH38" s="376"/>
      <c r="BI38" s="376"/>
      <c r="BJ38" s="376"/>
      <c r="BK38" s="376"/>
      <c r="BL38" s="376"/>
      <c r="BM38" s="376"/>
      <c r="BN38" s="376"/>
      <c r="BO38" s="376"/>
      <c r="BP38" s="376"/>
      <c r="BQ38" s="376"/>
      <c r="BR38" s="376"/>
      <c r="BS38" s="376"/>
      <c r="BT38" s="376"/>
      <c r="BU38" s="376"/>
    </row>
    <row r="39" spans="2:73" ht="12">
      <c r="B39" s="376"/>
      <c r="C39" s="382"/>
      <c r="E39" s="376"/>
      <c r="F39" s="381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T39" s="376"/>
      <c r="U39" s="376"/>
      <c r="V39" s="376"/>
      <c r="Z39" s="376"/>
      <c r="AA39" s="376"/>
      <c r="AB39" s="376"/>
      <c r="AC39" s="380"/>
      <c r="AD39" s="379"/>
      <c r="AE39" s="379"/>
      <c r="AF39" s="376"/>
      <c r="AG39" s="376"/>
      <c r="AH39" s="376"/>
      <c r="AI39" s="376"/>
      <c r="AJ39" s="376"/>
      <c r="AK39" s="376"/>
      <c r="AL39" s="376"/>
      <c r="AM39" s="376"/>
      <c r="AN39" s="376"/>
      <c r="AO39" s="376"/>
      <c r="AP39" s="376"/>
      <c r="AQ39" s="376"/>
      <c r="AR39" s="376"/>
      <c r="AS39" s="376"/>
      <c r="AT39" s="376"/>
      <c r="AU39" s="376"/>
      <c r="AV39" s="376"/>
      <c r="AW39" s="376"/>
      <c r="AX39" s="376"/>
      <c r="AY39" s="376"/>
      <c r="AZ39" s="376"/>
      <c r="BA39" s="376"/>
      <c r="BB39" s="376"/>
      <c r="BC39" s="376"/>
      <c r="BD39" s="376"/>
      <c r="BE39" s="376"/>
      <c r="BF39" s="376"/>
      <c r="BG39" s="376"/>
      <c r="BH39" s="376"/>
      <c r="BI39" s="376"/>
      <c r="BJ39" s="376"/>
      <c r="BK39" s="376"/>
      <c r="BL39" s="376"/>
      <c r="BM39" s="376"/>
      <c r="BN39" s="376"/>
      <c r="BO39" s="376"/>
      <c r="BP39" s="376"/>
      <c r="BQ39" s="376"/>
      <c r="BR39" s="376"/>
      <c r="BS39" s="376"/>
      <c r="BT39" s="376"/>
      <c r="BU39" s="376"/>
    </row>
    <row r="40" spans="2:73" ht="12">
      <c r="B40" s="376"/>
      <c r="C40" s="382"/>
      <c r="E40" s="376"/>
      <c r="F40" s="381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376"/>
      <c r="R40" s="376"/>
      <c r="T40" s="376"/>
      <c r="U40" s="376"/>
      <c r="V40" s="376"/>
      <c r="Z40" s="376"/>
      <c r="AA40" s="376"/>
      <c r="AB40" s="376"/>
      <c r="AC40" s="380"/>
      <c r="AD40" s="379"/>
      <c r="AE40" s="379"/>
      <c r="AF40" s="376"/>
      <c r="AG40" s="376"/>
      <c r="AH40" s="376"/>
      <c r="AI40" s="376"/>
      <c r="AJ40" s="376"/>
      <c r="AK40" s="376"/>
      <c r="AL40" s="376"/>
      <c r="AM40" s="376"/>
      <c r="AN40" s="376"/>
      <c r="AO40" s="376"/>
      <c r="AP40" s="376"/>
      <c r="AQ40" s="376"/>
      <c r="AR40" s="376"/>
      <c r="AS40" s="376"/>
      <c r="AT40" s="376"/>
      <c r="AU40" s="376"/>
      <c r="AV40" s="376"/>
      <c r="AW40" s="376"/>
      <c r="AX40" s="376"/>
      <c r="AY40" s="376"/>
      <c r="AZ40" s="376"/>
      <c r="BA40" s="376"/>
      <c r="BB40" s="376"/>
      <c r="BC40" s="376"/>
      <c r="BD40" s="376"/>
      <c r="BE40" s="376"/>
      <c r="BF40" s="376"/>
      <c r="BG40" s="376"/>
      <c r="BH40" s="376"/>
      <c r="BI40" s="376"/>
      <c r="BJ40" s="376"/>
      <c r="BK40" s="376"/>
      <c r="BL40" s="376"/>
      <c r="BM40" s="376"/>
      <c r="BN40" s="376"/>
      <c r="BO40" s="376"/>
      <c r="BP40" s="376"/>
      <c r="BQ40" s="376"/>
      <c r="BR40" s="376"/>
      <c r="BS40" s="376"/>
      <c r="BT40" s="376"/>
      <c r="BU40" s="376"/>
    </row>
    <row r="41" spans="2:73" ht="12">
      <c r="B41" s="376"/>
      <c r="C41" s="382"/>
      <c r="E41" s="376"/>
      <c r="F41" s="381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T41" s="376"/>
      <c r="U41" s="376"/>
      <c r="V41" s="376"/>
      <c r="Z41" s="376"/>
      <c r="AA41" s="376"/>
      <c r="AB41" s="376"/>
      <c r="AC41" s="380"/>
      <c r="AD41" s="379"/>
      <c r="AE41" s="379"/>
      <c r="AF41" s="376"/>
      <c r="AG41" s="376"/>
      <c r="AH41" s="376"/>
      <c r="AI41" s="376"/>
      <c r="AJ41" s="376"/>
      <c r="AK41" s="376"/>
      <c r="AL41" s="376"/>
      <c r="AM41" s="376"/>
      <c r="AN41" s="376"/>
      <c r="AO41" s="376"/>
      <c r="AP41" s="376"/>
      <c r="AQ41" s="376"/>
      <c r="AR41" s="376"/>
      <c r="AS41" s="376"/>
      <c r="AT41" s="376"/>
      <c r="AU41" s="376"/>
      <c r="AV41" s="376"/>
      <c r="AW41" s="376"/>
      <c r="AX41" s="376"/>
      <c r="AY41" s="376"/>
      <c r="AZ41" s="376"/>
      <c r="BA41" s="376"/>
      <c r="BB41" s="376"/>
      <c r="BC41" s="376"/>
      <c r="BD41" s="376"/>
      <c r="BE41" s="376"/>
      <c r="BF41" s="376"/>
      <c r="BG41" s="376"/>
      <c r="BH41" s="376"/>
      <c r="BI41" s="376"/>
      <c r="BJ41" s="376"/>
      <c r="BK41" s="376"/>
      <c r="BL41" s="376"/>
      <c r="BM41" s="376"/>
      <c r="BN41" s="376"/>
      <c r="BO41" s="376"/>
      <c r="BP41" s="376"/>
      <c r="BQ41" s="376"/>
      <c r="BR41" s="376"/>
      <c r="BS41" s="376"/>
      <c r="BT41" s="376"/>
      <c r="BU41" s="376"/>
    </row>
    <row r="42" spans="2:73" ht="12">
      <c r="B42" s="376"/>
      <c r="C42" s="382"/>
      <c r="E42" s="376"/>
      <c r="F42" s="381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T42" s="376"/>
      <c r="U42" s="376"/>
      <c r="V42" s="376"/>
      <c r="Z42" s="376"/>
      <c r="AA42" s="376"/>
      <c r="AB42" s="376"/>
      <c r="AC42" s="380"/>
      <c r="AD42" s="379"/>
      <c r="AE42" s="379"/>
      <c r="AF42" s="376"/>
      <c r="AG42" s="376"/>
      <c r="AH42" s="376"/>
      <c r="AI42" s="376"/>
      <c r="AJ42" s="376"/>
      <c r="AK42" s="376"/>
      <c r="AL42" s="376"/>
      <c r="AM42" s="376"/>
      <c r="AN42" s="376"/>
      <c r="AO42" s="376"/>
      <c r="AP42" s="376"/>
      <c r="AQ42" s="376"/>
      <c r="AR42" s="376"/>
      <c r="AS42" s="376"/>
      <c r="AT42" s="376"/>
      <c r="AU42" s="376"/>
      <c r="AV42" s="376"/>
      <c r="AW42" s="376"/>
      <c r="AX42" s="376"/>
      <c r="AY42" s="376"/>
      <c r="AZ42" s="376"/>
      <c r="BA42" s="376"/>
      <c r="BB42" s="376"/>
      <c r="BC42" s="376"/>
      <c r="BD42" s="376"/>
      <c r="BE42" s="376"/>
      <c r="BF42" s="376"/>
      <c r="BG42" s="376"/>
      <c r="BH42" s="376"/>
      <c r="BI42" s="376"/>
      <c r="BJ42" s="376"/>
      <c r="BK42" s="376"/>
      <c r="BL42" s="376"/>
      <c r="BM42" s="376"/>
      <c r="BN42" s="376"/>
      <c r="BO42" s="376"/>
      <c r="BP42" s="376"/>
      <c r="BQ42" s="376"/>
      <c r="BR42" s="376"/>
      <c r="BS42" s="376"/>
      <c r="BT42" s="376"/>
      <c r="BU42" s="376"/>
    </row>
    <row r="43" spans="2:73" ht="12">
      <c r="B43" s="376"/>
      <c r="C43" s="382"/>
      <c r="E43" s="376"/>
      <c r="F43" s="381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6"/>
      <c r="T43" s="376"/>
      <c r="U43" s="376"/>
      <c r="V43" s="376"/>
      <c r="Z43" s="376"/>
      <c r="AA43" s="376"/>
      <c r="AB43" s="376"/>
      <c r="AC43" s="380"/>
      <c r="AD43" s="379"/>
      <c r="AE43" s="379"/>
      <c r="AF43" s="376"/>
      <c r="AG43" s="376"/>
      <c r="AH43" s="376"/>
      <c r="AI43" s="376"/>
      <c r="AJ43" s="376"/>
      <c r="AK43" s="376"/>
      <c r="AL43" s="376"/>
      <c r="AM43" s="376"/>
      <c r="AN43" s="376"/>
      <c r="AO43" s="376"/>
      <c r="AP43" s="376"/>
      <c r="AQ43" s="376"/>
      <c r="AR43" s="376"/>
      <c r="AS43" s="376"/>
      <c r="AT43" s="376"/>
      <c r="AU43" s="376"/>
      <c r="AV43" s="376"/>
      <c r="AW43" s="376"/>
      <c r="AX43" s="376"/>
      <c r="AY43" s="376"/>
      <c r="AZ43" s="376"/>
      <c r="BA43" s="376"/>
      <c r="BB43" s="376"/>
      <c r="BC43" s="376"/>
      <c r="BD43" s="376"/>
      <c r="BE43" s="376"/>
      <c r="BF43" s="376"/>
      <c r="BG43" s="376"/>
      <c r="BH43" s="376"/>
      <c r="BI43" s="376"/>
      <c r="BJ43" s="376"/>
      <c r="BK43" s="376"/>
      <c r="BL43" s="376"/>
      <c r="BM43" s="376"/>
      <c r="BN43" s="376"/>
      <c r="BO43" s="376"/>
      <c r="BP43" s="376"/>
      <c r="BQ43" s="376"/>
      <c r="BR43" s="376"/>
      <c r="BS43" s="376"/>
      <c r="BT43" s="376"/>
      <c r="BU43" s="376"/>
    </row>
    <row r="44" spans="2:73" ht="12">
      <c r="B44" s="376"/>
      <c r="C44" s="382"/>
      <c r="E44" s="376"/>
      <c r="F44" s="381"/>
      <c r="G44" s="376"/>
      <c r="H44" s="376"/>
      <c r="I44" s="376"/>
      <c r="J44" s="376"/>
      <c r="K44" s="376"/>
      <c r="L44" s="376"/>
      <c r="M44" s="376"/>
      <c r="N44" s="376"/>
      <c r="O44" s="376"/>
      <c r="P44" s="376"/>
      <c r="Q44" s="376"/>
      <c r="R44" s="376"/>
      <c r="T44" s="376"/>
      <c r="U44" s="376"/>
      <c r="V44" s="376"/>
      <c r="Z44" s="376"/>
      <c r="AA44" s="376"/>
      <c r="AB44" s="376"/>
      <c r="AC44" s="380"/>
      <c r="AD44" s="379"/>
      <c r="AE44" s="379"/>
      <c r="AF44" s="376"/>
      <c r="AG44" s="376"/>
      <c r="AH44" s="376"/>
      <c r="AI44" s="376"/>
      <c r="AJ44" s="376"/>
      <c r="AK44" s="376"/>
      <c r="AL44" s="376"/>
      <c r="AM44" s="376"/>
      <c r="AN44" s="376"/>
      <c r="AO44" s="376"/>
      <c r="AP44" s="376"/>
      <c r="AQ44" s="376"/>
      <c r="AR44" s="376"/>
      <c r="AS44" s="376"/>
      <c r="AT44" s="376"/>
      <c r="AU44" s="376"/>
      <c r="AV44" s="376"/>
      <c r="AW44" s="376"/>
      <c r="AX44" s="376"/>
      <c r="AY44" s="376"/>
      <c r="AZ44" s="376"/>
      <c r="BA44" s="376"/>
      <c r="BB44" s="376"/>
      <c r="BC44" s="376"/>
      <c r="BD44" s="376"/>
      <c r="BE44" s="376"/>
      <c r="BF44" s="376"/>
      <c r="BG44" s="376"/>
      <c r="BH44" s="376"/>
      <c r="BI44" s="376"/>
      <c r="BJ44" s="376"/>
      <c r="BK44" s="376"/>
      <c r="BL44" s="376"/>
      <c r="BM44" s="376"/>
      <c r="BN44" s="376"/>
      <c r="BO44" s="376"/>
      <c r="BP44" s="376"/>
      <c r="BQ44" s="376"/>
      <c r="BR44" s="376"/>
      <c r="BS44" s="376"/>
      <c r="BT44" s="376"/>
      <c r="BU44" s="376"/>
    </row>
    <row r="45" spans="2:73" ht="12">
      <c r="B45" s="376"/>
      <c r="C45" s="382"/>
      <c r="E45" s="376"/>
      <c r="F45" s="381"/>
      <c r="G45" s="376"/>
      <c r="H45" s="376"/>
      <c r="I45" s="376"/>
      <c r="J45" s="376"/>
      <c r="K45" s="376"/>
      <c r="L45" s="376"/>
      <c r="M45" s="376"/>
      <c r="N45" s="376"/>
      <c r="O45" s="376"/>
      <c r="P45" s="376"/>
      <c r="Q45" s="376"/>
      <c r="R45" s="376"/>
      <c r="T45" s="376"/>
      <c r="U45" s="376"/>
      <c r="V45" s="376"/>
      <c r="Z45" s="376"/>
      <c r="AA45" s="376"/>
      <c r="AB45" s="376"/>
      <c r="AC45" s="380"/>
      <c r="AD45" s="379"/>
      <c r="AE45" s="379"/>
      <c r="AF45" s="376"/>
      <c r="AG45" s="376"/>
      <c r="AH45" s="376"/>
      <c r="AI45" s="376"/>
      <c r="AJ45" s="376"/>
      <c r="AK45" s="376"/>
      <c r="AL45" s="376"/>
      <c r="AM45" s="376"/>
      <c r="AN45" s="376"/>
      <c r="AO45" s="376"/>
      <c r="AP45" s="376"/>
      <c r="AQ45" s="376"/>
      <c r="AR45" s="376"/>
      <c r="AS45" s="376"/>
      <c r="AT45" s="376"/>
      <c r="AU45" s="376"/>
      <c r="AV45" s="376"/>
      <c r="AW45" s="376"/>
      <c r="AX45" s="376"/>
      <c r="AY45" s="376"/>
      <c r="AZ45" s="376"/>
      <c r="BA45" s="376"/>
      <c r="BB45" s="376"/>
      <c r="BC45" s="376"/>
      <c r="BD45" s="376"/>
      <c r="BE45" s="376"/>
      <c r="BF45" s="376"/>
      <c r="BG45" s="376"/>
      <c r="BH45" s="376"/>
      <c r="BI45" s="376"/>
      <c r="BJ45" s="376"/>
      <c r="BK45" s="376"/>
      <c r="BL45" s="376"/>
      <c r="BM45" s="376"/>
      <c r="BN45" s="376"/>
      <c r="BO45" s="376"/>
      <c r="BP45" s="376"/>
      <c r="BQ45" s="376"/>
      <c r="BR45" s="376"/>
      <c r="BS45" s="376"/>
      <c r="BT45" s="376"/>
      <c r="BU45" s="376"/>
    </row>
    <row r="46" spans="2:73" ht="12">
      <c r="B46" s="376"/>
      <c r="C46" s="382"/>
      <c r="E46" s="376"/>
      <c r="F46" s="381"/>
      <c r="G46" s="376"/>
      <c r="H46" s="376"/>
      <c r="I46" s="376"/>
      <c r="J46" s="376"/>
      <c r="K46" s="376"/>
      <c r="L46" s="376"/>
      <c r="M46" s="376"/>
      <c r="N46" s="376"/>
      <c r="O46" s="376"/>
      <c r="P46" s="376"/>
      <c r="Q46" s="376"/>
      <c r="R46" s="376"/>
      <c r="T46" s="376"/>
      <c r="U46" s="376"/>
      <c r="V46" s="376"/>
      <c r="Z46" s="376"/>
      <c r="AA46" s="376"/>
      <c r="AB46" s="376"/>
      <c r="AC46" s="380"/>
      <c r="AD46" s="379"/>
      <c r="AE46" s="379"/>
      <c r="AF46" s="376"/>
      <c r="AG46" s="376"/>
      <c r="AH46" s="376"/>
      <c r="AI46" s="376"/>
      <c r="AJ46" s="376"/>
      <c r="AK46" s="376"/>
      <c r="AL46" s="376"/>
      <c r="AM46" s="376"/>
      <c r="AN46" s="376"/>
      <c r="AO46" s="376"/>
      <c r="AP46" s="376"/>
      <c r="AQ46" s="376"/>
      <c r="AR46" s="376"/>
      <c r="AS46" s="376"/>
      <c r="AT46" s="376"/>
      <c r="AU46" s="376"/>
      <c r="AV46" s="376"/>
      <c r="AW46" s="376"/>
      <c r="AX46" s="376"/>
      <c r="AY46" s="376"/>
      <c r="AZ46" s="376"/>
      <c r="BA46" s="376"/>
      <c r="BB46" s="376"/>
      <c r="BC46" s="376"/>
      <c r="BD46" s="376"/>
      <c r="BE46" s="376"/>
      <c r="BF46" s="376"/>
      <c r="BG46" s="376"/>
      <c r="BH46" s="376"/>
      <c r="BI46" s="376"/>
      <c r="BJ46" s="376"/>
      <c r="BK46" s="376"/>
      <c r="BL46" s="376"/>
      <c r="BM46" s="376"/>
      <c r="BN46" s="376"/>
      <c r="BO46" s="376"/>
      <c r="BP46" s="376"/>
      <c r="BQ46" s="376"/>
      <c r="BR46" s="376"/>
      <c r="BS46" s="376"/>
      <c r="BT46" s="376"/>
      <c r="BU46" s="376"/>
    </row>
    <row r="47" spans="2:73" ht="12">
      <c r="B47" s="376"/>
      <c r="C47" s="382"/>
      <c r="E47" s="376"/>
      <c r="F47" s="381"/>
      <c r="G47" s="376"/>
      <c r="H47" s="376"/>
      <c r="I47" s="376"/>
      <c r="J47" s="376"/>
      <c r="K47" s="376"/>
      <c r="L47" s="376"/>
      <c r="M47" s="376"/>
      <c r="N47" s="376"/>
      <c r="O47" s="376"/>
      <c r="P47" s="376"/>
      <c r="Q47" s="376"/>
      <c r="R47" s="376"/>
      <c r="T47" s="376"/>
      <c r="U47" s="376"/>
      <c r="V47" s="376"/>
      <c r="Z47" s="376"/>
      <c r="AA47" s="376"/>
      <c r="AB47" s="376"/>
      <c r="AC47" s="380"/>
      <c r="AD47" s="379"/>
      <c r="AE47" s="379"/>
      <c r="AF47" s="376"/>
      <c r="AG47" s="376"/>
      <c r="AH47" s="376"/>
      <c r="AI47" s="376"/>
      <c r="AJ47" s="376"/>
      <c r="AK47" s="376"/>
      <c r="AL47" s="376"/>
      <c r="AM47" s="376"/>
      <c r="AN47" s="376"/>
      <c r="AO47" s="376"/>
      <c r="AP47" s="376"/>
      <c r="AQ47" s="376"/>
      <c r="AR47" s="376"/>
      <c r="AS47" s="376"/>
      <c r="AT47" s="376"/>
      <c r="AU47" s="376"/>
      <c r="AV47" s="376"/>
      <c r="AW47" s="376"/>
      <c r="AX47" s="376"/>
      <c r="AY47" s="376"/>
      <c r="AZ47" s="376"/>
      <c r="BA47" s="376"/>
      <c r="BB47" s="376"/>
      <c r="BC47" s="376"/>
      <c r="BD47" s="376"/>
      <c r="BE47" s="376"/>
      <c r="BF47" s="376"/>
      <c r="BG47" s="376"/>
      <c r="BH47" s="376"/>
      <c r="BI47" s="376"/>
      <c r="BJ47" s="376"/>
      <c r="BK47" s="376"/>
      <c r="BL47" s="376"/>
      <c r="BM47" s="376"/>
      <c r="BN47" s="376"/>
      <c r="BO47" s="376"/>
      <c r="BP47" s="376"/>
      <c r="BQ47" s="376"/>
      <c r="BR47" s="376"/>
      <c r="BS47" s="376"/>
      <c r="BT47" s="376"/>
      <c r="BU47" s="376"/>
    </row>
    <row r="48" spans="2:73" ht="12">
      <c r="B48" s="376"/>
      <c r="C48" s="382"/>
      <c r="E48" s="376"/>
      <c r="F48" s="381"/>
      <c r="G48" s="376"/>
      <c r="H48" s="376"/>
      <c r="I48" s="376"/>
      <c r="J48" s="376"/>
      <c r="K48" s="376"/>
      <c r="L48" s="376"/>
      <c r="M48" s="376"/>
      <c r="N48" s="376"/>
      <c r="O48" s="376"/>
      <c r="P48" s="376"/>
      <c r="Q48" s="376"/>
      <c r="R48" s="376"/>
      <c r="T48" s="376"/>
      <c r="U48" s="376"/>
      <c r="V48" s="376"/>
      <c r="Z48" s="376"/>
      <c r="AA48" s="376"/>
      <c r="AB48" s="376"/>
      <c r="AC48" s="380"/>
      <c r="AD48" s="379"/>
      <c r="AE48" s="379"/>
      <c r="AF48" s="376"/>
      <c r="AG48" s="376"/>
      <c r="AH48" s="376"/>
      <c r="AI48" s="376"/>
      <c r="AJ48" s="376"/>
      <c r="AK48" s="376"/>
      <c r="AL48" s="376"/>
      <c r="AM48" s="376"/>
      <c r="AN48" s="376"/>
      <c r="AO48" s="376"/>
      <c r="AP48" s="376"/>
      <c r="AQ48" s="376"/>
      <c r="AR48" s="376"/>
      <c r="AS48" s="376"/>
      <c r="AT48" s="376"/>
      <c r="AU48" s="376"/>
      <c r="AV48" s="376"/>
      <c r="AW48" s="376"/>
      <c r="AX48" s="376"/>
      <c r="AY48" s="376"/>
      <c r="AZ48" s="376"/>
      <c r="BA48" s="376"/>
      <c r="BB48" s="376"/>
      <c r="BC48" s="376"/>
      <c r="BD48" s="376"/>
      <c r="BE48" s="376"/>
      <c r="BF48" s="376"/>
      <c r="BG48" s="376"/>
      <c r="BH48" s="376"/>
      <c r="BI48" s="376"/>
      <c r="BJ48" s="376"/>
      <c r="BK48" s="376"/>
      <c r="BL48" s="376"/>
      <c r="BM48" s="376"/>
      <c r="BN48" s="376"/>
      <c r="BO48" s="376"/>
      <c r="BP48" s="376"/>
      <c r="BQ48" s="376"/>
      <c r="BR48" s="376"/>
      <c r="BS48" s="376"/>
      <c r="BT48" s="376"/>
      <c r="BU48" s="376"/>
    </row>
    <row r="49" spans="2:73" ht="12">
      <c r="B49" s="376"/>
      <c r="C49" s="382"/>
      <c r="E49" s="376"/>
      <c r="F49" s="381"/>
      <c r="G49" s="376"/>
      <c r="H49" s="376"/>
      <c r="I49" s="376"/>
      <c r="J49" s="376"/>
      <c r="K49" s="376"/>
      <c r="L49" s="376"/>
      <c r="M49" s="376"/>
      <c r="N49" s="376"/>
      <c r="O49" s="376"/>
      <c r="P49" s="376"/>
      <c r="Q49" s="376"/>
      <c r="R49" s="376"/>
      <c r="T49" s="376"/>
      <c r="U49" s="376"/>
      <c r="V49" s="376"/>
      <c r="Z49" s="376"/>
      <c r="AA49" s="376"/>
      <c r="AB49" s="376"/>
      <c r="AC49" s="380"/>
      <c r="AD49" s="379"/>
      <c r="AE49" s="379"/>
      <c r="AF49" s="376"/>
      <c r="AG49" s="376"/>
      <c r="AH49" s="376"/>
      <c r="AI49" s="376"/>
      <c r="AJ49" s="376"/>
      <c r="AK49" s="376"/>
      <c r="AL49" s="376"/>
      <c r="AM49" s="376"/>
      <c r="AN49" s="376"/>
      <c r="AO49" s="376"/>
      <c r="AP49" s="376"/>
      <c r="AQ49" s="376"/>
      <c r="AR49" s="376"/>
      <c r="AS49" s="376"/>
      <c r="AT49" s="376"/>
      <c r="AU49" s="376"/>
      <c r="AV49" s="376"/>
      <c r="AW49" s="376"/>
      <c r="AX49" s="376"/>
      <c r="AY49" s="376"/>
      <c r="AZ49" s="376"/>
      <c r="BA49" s="376"/>
      <c r="BB49" s="376"/>
      <c r="BC49" s="376"/>
      <c r="BD49" s="376"/>
      <c r="BE49" s="376"/>
      <c r="BF49" s="376"/>
      <c r="BG49" s="376"/>
      <c r="BH49" s="376"/>
      <c r="BI49" s="376"/>
      <c r="BJ49" s="376"/>
      <c r="BK49" s="376"/>
      <c r="BL49" s="376"/>
      <c r="BM49" s="376"/>
      <c r="BN49" s="376"/>
      <c r="BO49" s="376"/>
      <c r="BP49" s="376"/>
      <c r="BQ49" s="376"/>
      <c r="BR49" s="376"/>
      <c r="BS49" s="376"/>
      <c r="BT49" s="376"/>
      <c r="BU49" s="376"/>
    </row>
    <row r="50" spans="2:73" ht="12">
      <c r="B50" s="376"/>
      <c r="C50" s="382"/>
      <c r="E50" s="376"/>
      <c r="F50" s="381"/>
      <c r="G50" s="376"/>
      <c r="H50" s="376"/>
      <c r="I50" s="376"/>
      <c r="J50" s="376"/>
      <c r="K50" s="376"/>
      <c r="L50" s="376"/>
      <c r="M50" s="376"/>
      <c r="N50" s="376"/>
      <c r="O50" s="376"/>
      <c r="P50" s="376"/>
      <c r="Q50" s="376"/>
      <c r="R50" s="376"/>
      <c r="T50" s="376"/>
      <c r="U50" s="376"/>
      <c r="V50" s="376"/>
      <c r="Z50" s="376"/>
      <c r="AA50" s="376"/>
      <c r="AB50" s="376"/>
      <c r="AC50" s="380"/>
      <c r="AD50" s="379"/>
      <c r="AE50" s="379"/>
      <c r="AF50" s="376"/>
      <c r="AG50" s="376"/>
      <c r="AH50" s="376"/>
      <c r="AI50" s="376"/>
      <c r="AJ50" s="376"/>
      <c r="AK50" s="376"/>
      <c r="AL50" s="376"/>
      <c r="AM50" s="376"/>
      <c r="AN50" s="376"/>
      <c r="AO50" s="376"/>
      <c r="AP50" s="376"/>
      <c r="AQ50" s="376"/>
      <c r="AR50" s="376"/>
      <c r="AS50" s="376"/>
      <c r="AT50" s="376"/>
      <c r="AU50" s="376"/>
      <c r="AV50" s="376"/>
      <c r="AW50" s="376"/>
      <c r="AX50" s="376"/>
      <c r="AY50" s="376"/>
      <c r="AZ50" s="376"/>
      <c r="BA50" s="376"/>
      <c r="BB50" s="376"/>
      <c r="BC50" s="376"/>
      <c r="BD50" s="376"/>
      <c r="BE50" s="376"/>
      <c r="BF50" s="376"/>
      <c r="BG50" s="376"/>
      <c r="BH50" s="376"/>
      <c r="BI50" s="376"/>
      <c r="BJ50" s="376"/>
      <c r="BK50" s="376"/>
      <c r="BL50" s="376"/>
      <c r="BM50" s="376"/>
      <c r="BN50" s="376"/>
      <c r="BO50" s="376"/>
      <c r="BP50" s="376"/>
      <c r="BQ50" s="376"/>
      <c r="BR50" s="376"/>
      <c r="BS50" s="376"/>
      <c r="BT50" s="376"/>
      <c r="BU50" s="376"/>
    </row>
    <row r="51" spans="2:73" ht="12">
      <c r="B51" s="376"/>
      <c r="C51" s="382"/>
      <c r="E51" s="376"/>
      <c r="F51" s="381"/>
      <c r="G51" s="376"/>
      <c r="H51" s="376"/>
      <c r="I51" s="376"/>
      <c r="J51" s="376"/>
      <c r="K51" s="376"/>
      <c r="L51" s="376"/>
      <c r="M51" s="376"/>
      <c r="N51" s="376"/>
      <c r="O51" s="376"/>
      <c r="P51" s="376"/>
      <c r="Q51" s="376"/>
      <c r="R51" s="376"/>
      <c r="T51" s="376"/>
      <c r="U51" s="376"/>
      <c r="V51" s="376"/>
      <c r="Z51" s="376"/>
      <c r="AA51" s="376"/>
      <c r="AB51" s="376"/>
      <c r="AC51" s="380"/>
      <c r="AD51" s="379"/>
      <c r="AE51" s="379"/>
      <c r="AF51" s="376"/>
      <c r="AG51" s="376"/>
      <c r="AH51" s="376"/>
      <c r="AI51" s="376"/>
      <c r="AJ51" s="376"/>
      <c r="AK51" s="376"/>
      <c r="AL51" s="376"/>
      <c r="AM51" s="376"/>
      <c r="AN51" s="376"/>
      <c r="AO51" s="376"/>
      <c r="AP51" s="376"/>
      <c r="AQ51" s="376"/>
      <c r="AR51" s="376"/>
      <c r="AS51" s="376"/>
      <c r="AT51" s="376"/>
      <c r="AU51" s="376"/>
      <c r="AV51" s="376"/>
      <c r="AW51" s="376"/>
      <c r="AX51" s="376"/>
      <c r="AY51" s="376"/>
      <c r="AZ51" s="376"/>
      <c r="BA51" s="376"/>
      <c r="BB51" s="376"/>
      <c r="BC51" s="376"/>
      <c r="BD51" s="376"/>
      <c r="BE51" s="376"/>
      <c r="BF51" s="376"/>
      <c r="BG51" s="376"/>
      <c r="BH51" s="376"/>
      <c r="BI51" s="376"/>
      <c r="BJ51" s="376"/>
      <c r="BK51" s="376"/>
      <c r="BL51" s="376"/>
      <c r="BM51" s="376"/>
      <c r="BN51" s="376"/>
      <c r="BO51" s="376"/>
      <c r="BP51" s="376"/>
      <c r="BQ51" s="376"/>
      <c r="BR51" s="376"/>
      <c r="BS51" s="376"/>
      <c r="BT51" s="376"/>
      <c r="BU51" s="376"/>
    </row>
    <row r="52" spans="2:73" ht="12">
      <c r="B52" s="376"/>
      <c r="C52" s="382"/>
      <c r="E52" s="376"/>
      <c r="F52" s="381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T52" s="376"/>
      <c r="U52" s="376"/>
      <c r="V52" s="376"/>
      <c r="Z52" s="376"/>
      <c r="AA52" s="376"/>
      <c r="AB52" s="376"/>
      <c r="AC52" s="380"/>
      <c r="AD52" s="379"/>
      <c r="AE52" s="379"/>
      <c r="AF52" s="376"/>
      <c r="AG52" s="376"/>
      <c r="AH52" s="376"/>
      <c r="AI52" s="376"/>
      <c r="AJ52" s="376"/>
      <c r="AK52" s="376"/>
      <c r="AL52" s="376"/>
      <c r="AM52" s="376"/>
      <c r="AN52" s="376"/>
      <c r="AO52" s="376"/>
      <c r="AP52" s="376"/>
      <c r="AQ52" s="376"/>
      <c r="AR52" s="376"/>
      <c r="AS52" s="376"/>
      <c r="AT52" s="376"/>
      <c r="AU52" s="376"/>
      <c r="AV52" s="376"/>
      <c r="AW52" s="376"/>
      <c r="AX52" s="376"/>
      <c r="AY52" s="376"/>
      <c r="AZ52" s="376"/>
      <c r="BA52" s="376"/>
      <c r="BB52" s="376"/>
      <c r="BC52" s="376"/>
      <c r="BD52" s="376"/>
      <c r="BE52" s="376"/>
      <c r="BF52" s="376"/>
      <c r="BG52" s="376"/>
      <c r="BH52" s="376"/>
      <c r="BI52" s="376"/>
      <c r="BJ52" s="376"/>
      <c r="BK52" s="376"/>
      <c r="BL52" s="376"/>
      <c r="BM52" s="376"/>
      <c r="BN52" s="376"/>
      <c r="BO52" s="376"/>
      <c r="BP52" s="376"/>
      <c r="BQ52" s="376"/>
      <c r="BR52" s="376"/>
      <c r="BS52" s="376"/>
      <c r="BT52" s="376"/>
      <c r="BU52" s="376"/>
    </row>
    <row r="53" spans="2:73" ht="12">
      <c r="B53" s="376"/>
      <c r="C53" s="382"/>
      <c r="E53" s="376"/>
      <c r="F53" s="381"/>
      <c r="G53" s="376"/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T53" s="376"/>
      <c r="U53" s="376"/>
      <c r="V53" s="376"/>
      <c r="Z53" s="376"/>
      <c r="AA53" s="376"/>
      <c r="AB53" s="376"/>
      <c r="AC53" s="380"/>
      <c r="AD53" s="379"/>
      <c r="AE53" s="379"/>
      <c r="AF53" s="376"/>
      <c r="AG53" s="376"/>
      <c r="AH53" s="376"/>
      <c r="AI53" s="376"/>
      <c r="AJ53" s="376"/>
      <c r="AK53" s="376"/>
      <c r="AL53" s="376"/>
      <c r="AM53" s="376"/>
      <c r="AN53" s="376"/>
      <c r="AO53" s="376"/>
      <c r="AP53" s="376"/>
      <c r="AQ53" s="376"/>
      <c r="AR53" s="376"/>
      <c r="AS53" s="376"/>
      <c r="AT53" s="376"/>
      <c r="AU53" s="376"/>
      <c r="AV53" s="376"/>
      <c r="AW53" s="376"/>
      <c r="AX53" s="376"/>
      <c r="AY53" s="376"/>
      <c r="AZ53" s="376"/>
      <c r="BA53" s="376"/>
      <c r="BB53" s="376"/>
      <c r="BC53" s="376"/>
      <c r="BD53" s="376"/>
      <c r="BE53" s="376"/>
      <c r="BF53" s="376"/>
      <c r="BG53" s="376"/>
      <c r="BH53" s="376"/>
      <c r="BI53" s="376"/>
      <c r="BJ53" s="376"/>
      <c r="BK53" s="376"/>
      <c r="BL53" s="376"/>
      <c r="BM53" s="376"/>
      <c r="BN53" s="376"/>
      <c r="BO53" s="376"/>
      <c r="BP53" s="376"/>
      <c r="BQ53" s="376"/>
      <c r="BR53" s="376"/>
      <c r="BS53" s="376"/>
      <c r="BT53" s="376"/>
      <c r="BU53" s="376"/>
    </row>
    <row r="54" spans="2:73" ht="12">
      <c r="B54" s="376"/>
      <c r="C54" s="382"/>
      <c r="E54" s="376"/>
      <c r="F54" s="381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6"/>
      <c r="T54" s="376"/>
      <c r="U54" s="376"/>
      <c r="V54" s="376"/>
      <c r="Z54" s="376"/>
      <c r="AA54" s="376"/>
      <c r="AB54" s="376"/>
      <c r="AC54" s="380"/>
      <c r="AD54" s="379"/>
      <c r="AE54" s="379"/>
      <c r="AF54" s="376"/>
      <c r="AG54" s="376"/>
      <c r="AH54" s="376"/>
      <c r="AI54" s="376"/>
      <c r="AJ54" s="376"/>
      <c r="AK54" s="376"/>
      <c r="AL54" s="376"/>
      <c r="AM54" s="376"/>
      <c r="AN54" s="376"/>
      <c r="AO54" s="376"/>
      <c r="AP54" s="376"/>
      <c r="AQ54" s="376"/>
      <c r="AR54" s="376"/>
      <c r="AS54" s="376"/>
      <c r="AT54" s="376"/>
      <c r="AU54" s="376"/>
      <c r="AV54" s="376"/>
      <c r="AW54" s="376"/>
      <c r="AX54" s="376"/>
      <c r="AY54" s="376"/>
      <c r="AZ54" s="376"/>
      <c r="BA54" s="376"/>
      <c r="BB54" s="376"/>
      <c r="BC54" s="376"/>
      <c r="BD54" s="376"/>
      <c r="BE54" s="376"/>
      <c r="BF54" s="376"/>
      <c r="BG54" s="376"/>
      <c r="BH54" s="376"/>
      <c r="BI54" s="376"/>
      <c r="BJ54" s="376"/>
      <c r="BK54" s="376"/>
      <c r="BL54" s="376"/>
      <c r="BM54" s="376"/>
      <c r="BN54" s="376"/>
      <c r="BO54" s="376"/>
      <c r="BP54" s="376"/>
      <c r="BQ54" s="376"/>
      <c r="BR54" s="376"/>
      <c r="BS54" s="376"/>
      <c r="BT54" s="376"/>
      <c r="BU54" s="376"/>
    </row>
    <row r="55" spans="2:73" ht="12">
      <c r="B55" s="376"/>
      <c r="C55" s="382"/>
      <c r="E55" s="376"/>
      <c r="F55" s="381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T55" s="376"/>
      <c r="U55" s="376"/>
      <c r="V55" s="376"/>
      <c r="Z55" s="376"/>
      <c r="AA55" s="376"/>
      <c r="AB55" s="376"/>
      <c r="AC55" s="380"/>
      <c r="AD55" s="379"/>
      <c r="AE55" s="379"/>
      <c r="AF55" s="376"/>
      <c r="AG55" s="376"/>
      <c r="AH55" s="376"/>
      <c r="AI55" s="376"/>
      <c r="AJ55" s="376"/>
      <c r="AK55" s="376"/>
      <c r="AL55" s="376"/>
      <c r="AM55" s="376"/>
      <c r="AN55" s="376"/>
      <c r="AO55" s="376"/>
      <c r="AP55" s="376"/>
      <c r="AQ55" s="376"/>
      <c r="AR55" s="376"/>
      <c r="AS55" s="376"/>
      <c r="AT55" s="376"/>
      <c r="AU55" s="376"/>
      <c r="AV55" s="376"/>
      <c r="AW55" s="376"/>
      <c r="AX55" s="376"/>
      <c r="AY55" s="376"/>
      <c r="AZ55" s="376"/>
      <c r="BA55" s="376"/>
      <c r="BB55" s="376"/>
      <c r="BC55" s="376"/>
      <c r="BD55" s="376"/>
      <c r="BE55" s="376"/>
      <c r="BF55" s="376"/>
      <c r="BG55" s="376"/>
      <c r="BH55" s="376"/>
      <c r="BI55" s="376"/>
      <c r="BJ55" s="376"/>
      <c r="BK55" s="376"/>
      <c r="BL55" s="376"/>
      <c r="BM55" s="376"/>
      <c r="BN55" s="376"/>
      <c r="BO55" s="376"/>
      <c r="BP55" s="376"/>
      <c r="BQ55" s="376"/>
      <c r="BR55" s="376"/>
      <c r="BS55" s="376"/>
      <c r="BT55" s="376"/>
      <c r="BU55" s="376"/>
    </row>
    <row r="56" spans="2:73" ht="12">
      <c r="B56" s="376"/>
      <c r="C56" s="382"/>
      <c r="E56" s="376"/>
      <c r="F56" s="381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T56" s="376"/>
      <c r="U56" s="376"/>
      <c r="V56" s="376"/>
      <c r="Z56" s="376"/>
      <c r="AA56" s="376"/>
      <c r="AB56" s="376"/>
      <c r="AC56" s="380"/>
      <c r="AD56" s="379"/>
      <c r="AE56" s="379"/>
      <c r="AF56" s="376"/>
      <c r="AG56" s="376"/>
      <c r="AH56" s="376"/>
      <c r="AI56" s="376"/>
      <c r="AJ56" s="376"/>
      <c r="AK56" s="376"/>
      <c r="AL56" s="376"/>
      <c r="AM56" s="376"/>
      <c r="AN56" s="376"/>
      <c r="AO56" s="376"/>
      <c r="AP56" s="376"/>
      <c r="AQ56" s="376"/>
      <c r="AR56" s="376"/>
      <c r="AS56" s="376"/>
      <c r="AT56" s="376"/>
      <c r="AU56" s="376"/>
      <c r="AV56" s="376"/>
      <c r="AW56" s="376"/>
      <c r="AX56" s="376"/>
      <c r="AY56" s="376"/>
      <c r="AZ56" s="376"/>
      <c r="BA56" s="376"/>
      <c r="BB56" s="376"/>
      <c r="BC56" s="376"/>
      <c r="BD56" s="376"/>
      <c r="BE56" s="376"/>
      <c r="BF56" s="376"/>
      <c r="BG56" s="376"/>
      <c r="BH56" s="376"/>
      <c r="BI56" s="376"/>
      <c r="BJ56" s="376"/>
      <c r="BK56" s="376"/>
      <c r="BL56" s="376"/>
      <c r="BM56" s="376"/>
      <c r="BN56" s="376"/>
      <c r="BO56" s="376"/>
      <c r="BP56" s="376"/>
      <c r="BQ56" s="376"/>
      <c r="BR56" s="376"/>
      <c r="BS56" s="376"/>
      <c r="BT56" s="376"/>
      <c r="BU56" s="376"/>
    </row>
    <row r="57" spans="2:73" ht="12">
      <c r="B57" s="376"/>
      <c r="C57" s="382"/>
      <c r="E57" s="376"/>
      <c r="F57" s="381"/>
      <c r="G57" s="376"/>
      <c r="H57" s="376"/>
      <c r="I57" s="376"/>
      <c r="J57" s="376"/>
      <c r="K57" s="376"/>
      <c r="L57" s="376"/>
      <c r="M57" s="376"/>
      <c r="N57" s="376"/>
      <c r="O57" s="376"/>
      <c r="P57" s="376"/>
      <c r="Q57" s="376"/>
      <c r="R57" s="376"/>
      <c r="T57" s="376"/>
      <c r="U57" s="376"/>
      <c r="V57" s="376"/>
      <c r="Z57" s="376"/>
      <c r="AA57" s="376"/>
      <c r="AB57" s="376"/>
      <c r="AC57" s="380"/>
      <c r="AD57" s="379"/>
      <c r="AE57" s="379"/>
      <c r="AF57" s="376"/>
      <c r="AG57" s="376"/>
      <c r="AH57" s="376"/>
      <c r="AI57" s="376"/>
      <c r="AJ57" s="376"/>
      <c r="AK57" s="376"/>
      <c r="AL57" s="376"/>
      <c r="AM57" s="376"/>
      <c r="AN57" s="376"/>
      <c r="AO57" s="376"/>
      <c r="AP57" s="376"/>
      <c r="AQ57" s="376"/>
      <c r="AR57" s="376"/>
      <c r="AS57" s="376"/>
      <c r="AT57" s="376"/>
      <c r="AU57" s="376"/>
      <c r="AV57" s="376"/>
      <c r="AW57" s="376"/>
      <c r="AX57" s="376"/>
      <c r="AY57" s="376"/>
      <c r="AZ57" s="376"/>
      <c r="BA57" s="376"/>
      <c r="BB57" s="376"/>
      <c r="BC57" s="376"/>
      <c r="BD57" s="376"/>
      <c r="BE57" s="376"/>
      <c r="BF57" s="376"/>
      <c r="BG57" s="376"/>
      <c r="BH57" s="376"/>
      <c r="BI57" s="376"/>
      <c r="BJ57" s="376"/>
      <c r="BK57" s="376"/>
      <c r="BL57" s="376"/>
      <c r="BM57" s="376"/>
      <c r="BN57" s="376"/>
      <c r="BO57" s="376"/>
      <c r="BP57" s="376"/>
      <c r="BQ57" s="376"/>
      <c r="BR57" s="376"/>
      <c r="BS57" s="376"/>
      <c r="BT57" s="376"/>
      <c r="BU57" s="376"/>
    </row>
    <row r="58" spans="2:73" ht="12">
      <c r="B58" s="376"/>
      <c r="C58" s="382"/>
      <c r="E58" s="376"/>
      <c r="F58" s="381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T58" s="376"/>
      <c r="U58" s="376"/>
      <c r="V58" s="376"/>
      <c r="Z58" s="376"/>
      <c r="AA58" s="376"/>
      <c r="AB58" s="376"/>
      <c r="AC58" s="380"/>
      <c r="AD58" s="379"/>
      <c r="AE58" s="379"/>
      <c r="AF58" s="376"/>
      <c r="AG58" s="376"/>
      <c r="AH58" s="376"/>
      <c r="AI58" s="376"/>
      <c r="AJ58" s="376"/>
      <c r="AK58" s="376"/>
      <c r="AL58" s="376"/>
      <c r="AM58" s="376"/>
      <c r="AN58" s="376"/>
      <c r="AO58" s="376"/>
      <c r="AP58" s="376"/>
      <c r="AQ58" s="376"/>
      <c r="AR58" s="376"/>
      <c r="AS58" s="376"/>
      <c r="AT58" s="376"/>
      <c r="AU58" s="376"/>
      <c r="AV58" s="376"/>
      <c r="AW58" s="376"/>
      <c r="AX58" s="376"/>
      <c r="AY58" s="376"/>
      <c r="AZ58" s="376"/>
      <c r="BA58" s="376"/>
      <c r="BB58" s="376"/>
      <c r="BC58" s="376"/>
      <c r="BD58" s="376"/>
      <c r="BE58" s="376"/>
      <c r="BF58" s="376"/>
      <c r="BG58" s="376"/>
      <c r="BH58" s="376"/>
      <c r="BI58" s="376"/>
      <c r="BJ58" s="376"/>
      <c r="BK58" s="376"/>
      <c r="BL58" s="376"/>
      <c r="BM58" s="376"/>
      <c r="BN58" s="376"/>
      <c r="BO58" s="376"/>
      <c r="BP58" s="376"/>
      <c r="BQ58" s="376"/>
      <c r="BR58" s="376"/>
      <c r="BS58" s="376"/>
      <c r="BT58" s="376"/>
      <c r="BU58" s="376"/>
    </row>
    <row r="59" spans="2:73" ht="12">
      <c r="B59" s="376"/>
      <c r="C59" s="382"/>
      <c r="E59" s="376"/>
      <c r="F59" s="381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T59" s="376"/>
      <c r="U59" s="376"/>
      <c r="V59" s="376"/>
      <c r="Z59" s="376"/>
      <c r="AA59" s="376"/>
      <c r="AB59" s="376"/>
      <c r="AC59" s="380"/>
      <c r="AD59" s="379"/>
      <c r="AE59" s="379"/>
      <c r="AF59" s="376"/>
      <c r="AG59" s="376"/>
      <c r="AH59" s="376"/>
      <c r="AI59" s="376"/>
      <c r="AJ59" s="376"/>
      <c r="AK59" s="376"/>
      <c r="AL59" s="376"/>
      <c r="AM59" s="376"/>
      <c r="AN59" s="376"/>
      <c r="AO59" s="376"/>
      <c r="AP59" s="376"/>
      <c r="AQ59" s="376"/>
      <c r="AR59" s="376"/>
      <c r="AS59" s="376"/>
      <c r="AT59" s="376"/>
      <c r="AU59" s="376"/>
      <c r="AV59" s="376"/>
      <c r="AW59" s="376"/>
      <c r="AX59" s="376"/>
      <c r="AY59" s="376"/>
      <c r="AZ59" s="376"/>
      <c r="BA59" s="376"/>
      <c r="BB59" s="376"/>
      <c r="BC59" s="376"/>
      <c r="BD59" s="376"/>
      <c r="BE59" s="376"/>
      <c r="BF59" s="376"/>
      <c r="BG59" s="376"/>
      <c r="BH59" s="376"/>
      <c r="BI59" s="376"/>
      <c r="BJ59" s="376"/>
      <c r="BK59" s="376"/>
      <c r="BL59" s="376"/>
      <c r="BM59" s="376"/>
      <c r="BN59" s="376"/>
      <c r="BO59" s="376"/>
      <c r="BP59" s="376"/>
      <c r="BQ59" s="376"/>
      <c r="BR59" s="376"/>
      <c r="BS59" s="376"/>
      <c r="BT59" s="376"/>
      <c r="BU59" s="376"/>
    </row>
    <row r="60" spans="2:73" ht="12">
      <c r="B60" s="376"/>
      <c r="C60" s="382"/>
      <c r="E60" s="376"/>
      <c r="F60" s="381"/>
      <c r="G60" s="376"/>
      <c r="H60" s="376"/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T60" s="376"/>
      <c r="U60" s="376"/>
      <c r="V60" s="376"/>
      <c r="Z60" s="376"/>
      <c r="AA60" s="376"/>
      <c r="AB60" s="376"/>
      <c r="AC60" s="380"/>
      <c r="AD60" s="379"/>
      <c r="AE60" s="379"/>
      <c r="AF60" s="376"/>
      <c r="AG60" s="376"/>
      <c r="AH60" s="376"/>
      <c r="AI60" s="376"/>
      <c r="AJ60" s="376"/>
      <c r="AK60" s="376"/>
      <c r="AL60" s="376"/>
      <c r="AM60" s="376"/>
      <c r="AN60" s="376"/>
      <c r="AO60" s="376"/>
      <c r="AP60" s="376"/>
      <c r="AQ60" s="376"/>
      <c r="AR60" s="376"/>
      <c r="AS60" s="376"/>
      <c r="AT60" s="376"/>
      <c r="AU60" s="376"/>
      <c r="AV60" s="376"/>
      <c r="AW60" s="376"/>
      <c r="AX60" s="376"/>
      <c r="AY60" s="376"/>
      <c r="AZ60" s="376"/>
      <c r="BA60" s="376"/>
      <c r="BB60" s="376"/>
      <c r="BC60" s="376"/>
      <c r="BD60" s="376"/>
      <c r="BE60" s="376"/>
      <c r="BF60" s="376"/>
      <c r="BG60" s="376"/>
      <c r="BH60" s="376"/>
      <c r="BI60" s="376"/>
      <c r="BJ60" s="376"/>
      <c r="BK60" s="376"/>
      <c r="BL60" s="376"/>
      <c r="BM60" s="376"/>
      <c r="BN60" s="376"/>
      <c r="BO60" s="376"/>
      <c r="BP60" s="376"/>
      <c r="BQ60" s="376"/>
      <c r="BR60" s="376"/>
      <c r="BS60" s="376"/>
      <c r="BT60" s="376"/>
      <c r="BU60" s="376"/>
    </row>
    <row r="61" spans="2:73" ht="12">
      <c r="B61" s="376"/>
      <c r="C61" s="382"/>
      <c r="E61" s="376"/>
      <c r="F61" s="381"/>
      <c r="G61" s="376"/>
      <c r="H61" s="376"/>
      <c r="I61" s="376"/>
      <c r="J61" s="376"/>
      <c r="K61" s="376"/>
      <c r="L61" s="376"/>
      <c r="M61" s="376"/>
      <c r="N61" s="376"/>
      <c r="O61" s="376"/>
      <c r="P61" s="376"/>
      <c r="Q61" s="376"/>
      <c r="R61" s="376"/>
      <c r="T61" s="376"/>
      <c r="U61" s="376"/>
      <c r="V61" s="376"/>
      <c r="Z61" s="376"/>
      <c r="AA61" s="376"/>
      <c r="AB61" s="376"/>
      <c r="AC61" s="380"/>
      <c r="AD61" s="379"/>
      <c r="AE61" s="379"/>
      <c r="AF61" s="376"/>
      <c r="AG61" s="376"/>
      <c r="AH61" s="376"/>
      <c r="AI61" s="376"/>
      <c r="AJ61" s="376"/>
      <c r="AK61" s="376"/>
      <c r="AL61" s="376"/>
      <c r="AM61" s="376"/>
      <c r="AN61" s="376"/>
      <c r="AO61" s="376"/>
      <c r="AP61" s="376"/>
      <c r="AQ61" s="376"/>
      <c r="AR61" s="376"/>
      <c r="AS61" s="376"/>
      <c r="AT61" s="376"/>
      <c r="AU61" s="376"/>
      <c r="AV61" s="376"/>
      <c r="AW61" s="376"/>
      <c r="AX61" s="376"/>
      <c r="AY61" s="376"/>
      <c r="AZ61" s="376"/>
      <c r="BA61" s="376"/>
      <c r="BB61" s="376"/>
      <c r="BC61" s="376"/>
      <c r="BD61" s="376"/>
      <c r="BE61" s="376"/>
      <c r="BF61" s="376"/>
      <c r="BG61" s="376"/>
      <c r="BH61" s="376"/>
      <c r="BI61" s="376"/>
      <c r="BJ61" s="376"/>
      <c r="BK61" s="376"/>
      <c r="BL61" s="376"/>
      <c r="BM61" s="376"/>
      <c r="BN61" s="376"/>
      <c r="BO61" s="376"/>
      <c r="BP61" s="376"/>
      <c r="BQ61" s="376"/>
      <c r="BR61" s="376"/>
      <c r="BS61" s="376"/>
      <c r="BT61" s="376"/>
      <c r="BU61" s="376"/>
    </row>
    <row r="62" spans="2:73" ht="12">
      <c r="B62" s="376"/>
      <c r="C62" s="382"/>
      <c r="E62" s="376"/>
      <c r="F62" s="381"/>
      <c r="G62" s="376"/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T62" s="376"/>
      <c r="U62" s="376"/>
      <c r="V62" s="376"/>
      <c r="Z62" s="376"/>
      <c r="AA62" s="376"/>
      <c r="AB62" s="376"/>
      <c r="AC62" s="380"/>
      <c r="AD62" s="379"/>
      <c r="AE62" s="379"/>
      <c r="AF62" s="376"/>
      <c r="AG62" s="376"/>
      <c r="AH62" s="376"/>
      <c r="AI62" s="376"/>
      <c r="AJ62" s="376"/>
      <c r="AK62" s="376"/>
      <c r="AL62" s="376"/>
      <c r="AM62" s="376"/>
      <c r="AN62" s="376"/>
      <c r="AO62" s="376"/>
      <c r="AP62" s="376"/>
      <c r="AQ62" s="376"/>
      <c r="AR62" s="376"/>
      <c r="AS62" s="376"/>
      <c r="AT62" s="376"/>
      <c r="AU62" s="376"/>
      <c r="AV62" s="376"/>
      <c r="AW62" s="376"/>
      <c r="AX62" s="376"/>
      <c r="AY62" s="376"/>
      <c r="AZ62" s="376"/>
      <c r="BA62" s="376"/>
      <c r="BB62" s="376"/>
      <c r="BC62" s="376"/>
      <c r="BD62" s="376"/>
      <c r="BE62" s="376"/>
      <c r="BF62" s="376"/>
      <c r="BG62" s="376"/>
      <c r="BH62" s="376"/>
      <c r="BI62" s="376"/>
      <c r="BJ62" s="376"/>
      <c r="BK62" s="376"/>
      <c r="BL62" s="376"/>
      <c r="BM62" s="376"/>
      <c r="BN62" s="376"/>
      <c r="BO62" s="376"/>
      <c r="BP62" s="376"/>
      <c r="BQ62" s="376"/>
      <c r="BR62" s="376"/>
      <c r="BS62" s="376"/>
      <c r="BT62" s="376"/>
      <c r="BU62" s="376"/>
    </row>
    <row r="63" spans="2:73" ht="12">
      <c r="B63" s="376"/>
      <c r="C63" s="382"/>
      <c r="E63" s="376"/>
      <c r="F63" s="381"/>
      <c r="G63" s="376"/>
      <c r="H63" s="376"/>
      <c r="I63" s="376"/>
      <c r="J63" s="376"/>
      <c r="K63" s="376"/>
      <c r="L63" s="376"/>
      <c r="M63" s="376"/>
      <c r="N63" s="376"/>
      <c r="O63" s="376"/>
      <c r="P63" s="376"/>
      <c r="Q63" s="376"/>
      <c r="R63" s="376"/>
      <c r="T63" s="376"/>
      <c r="U63" s="376"/>
      <c r="V63" s="376"/>
      <c r="Z63" s="376"/>
      <c r="AA63" s="376"/>
      <c r="AB63" s="376"/>
      <c r="AC63" s="380"/>
      <c r="AD63" s="379"/>
      <c r="AE63" s="379"/>
      <c r="AF63" s="376"/>
      <c r="AG63" s="376"/>
      <c r="AH63" s="376"/>
      <c r="AI63" s="376"/>
      <c r="AJ63" s="376"/>
      <c r="AK63" s="376"/>
      <c r="AL63" s="376"/>
      <c r="AM63" s="376"/>
      <c r="AN63" s="376"/>
      <c r="AO63" s="376"/>
      <c r="AP63" s="376"/>
      <c r="AQ63" s="376"/>
      <c r="AR63" s="376"/>
      <c r="AS63" s="376"/>
      <c r="AT63" s="376"/>
      <c r="AU63" s="376"/>
      <c r="AV63" s="376"/>
      <c r="AW63" s="376"/>
      <c r="AX63" s="376"/>
      <c r="AY63" s="376"/>
      <c r="AZ63" s="376"/>
      <c r="BA63" s="376"/>
      <c r="BB63" s="376"/>
      <c r="BC63" s="376"/>
      <c r="BD63" s="376"/>
      <c r="BE63" s="376"/>
      <c r="BF63" s="376"/>
      <c r="BG63" s="376"/>
      <c r="BH63" s="376"/>
      <c r="BI63" s="376"/>
      <c r="BJ63" s="376"/>
      <c r="BK63" s="376"/>
      <c r="BL63" s="376"/>
      <c r="BM63" s="376"/>
      <c r="BN63" s="376"/>
      <c r="BO63" s="376"/>
      <c r="BP63" s="376"/>
      <c r="BQ63" s="376"/>
      <c r="BR63" s="376"/>
      <c r="BS63" s="376"/>
      <c r="BT63" s="376"/>
      <c r="BU63" s="376"/>
    </row>
    <row r="64" spans="2:73" ht="12">
      <c r="B64" s="376"/>
      <c r="C64" s="382"/>
      <c r="E64" s="376"/>
      <c r="F64" s="381"/>
      <c r="G64" s="376"/>
      <c r="H64" s="376"/>
      <c r="I64" s="376"/>
      <c r="J64" s="376"/>
      <c r="K64" s="376"/>
      <c r="L64" s="376"/>
      <c r="M64" s="376"/>
      <c r="N64" s="376"/>
      <c r="O64" s="376"/>
      <c r="P64" s="376"/>
      <c r="Q64" s="376"/>
      <c r="R64" s="376"/>
      <c r="T64" s="376"/>
      <c r="U64" s="376"/>
      <c r="V64" s="376"/>
      <c r="Z64" s="376"/>
      <c r="AA64" s="376"/>
      <c r="AB64" s="376"/>
      <c r="AC64" s="380"/>
      <c r="AD64" s="379"/>
      <c r="AE64" s="379"/>
      <c r="AF64" s="376"/>
      <c r="AG64" s="376"/>
      <c r="AH64" s="376"/>
      <c r="AI64" s="376"/>
      <c r="AJ64" s="376"/>
      <c r="AK64" s="376"/>
      <c r="AL64" s="376"/>
      <c r="AM64" s="376"/>
      <c r="AN64" s="376"/>
      <c r="AO64" s="376"/>
      <c r="AP64" s="376"/>
      <c r="AQ64" s="376"/>
      <c r="AR64" s="376"/>
      <c r="AS64" s="376"/>
      <c r="AT64" s="376"/>
      <c r="AU64" s="376"/>
      <c r="AV64" s="376"/>
      <c r="AW64" s="376"/>
      <c r="AX64" s="376"/>
      <c r="AY64" s="376"/>
      <c r="AZ64" s="376"/>
      <c r="BA64" s="376"/>
      <c r="BB64" s="376"/>
      <c r="BC64" s="376"/>
      <c r="BD64" s="376"/>
      <c r="BE64" s="376"/>
      <c r="BF64" s="376"/>
      <c r="BG64" s="376"/>
      <c r="BH64" s="376"/>
      <c r="BI64" s="376"/>
      <c r="BJ64" s="376"/>
      <c r="BK64" s="376"/>
      <c r="BL64" s="376"/>
      <c r="BM64" s="376"/>
      <c r="BN64" s="376"/>
      <c r="BO64" s="376"/>
      <c r="BP64" s="376"/>
      <c r="BQ64" s="376"/>
      <c r="BR64" s="376"/>
      <c r="BS64" s="376"/>
      <c r="BT64" s="376"/>
      <c r="BU64" s="376"/>
    </row>
    <row r="65" spans="2:73" ht="12">
      <c r="B65" s="376"/>
      <c r="C65" s="382"/>
      <c r="E65" s="376"/>
      <c r="F65" s="381"/>
      <c r="G65" s="376"/>
      <c r="H65" s="376"/>
      <c r="I65" s="376"/>
      <c r="J65" s="376"/>
      <c r="K65" s="376"/>
      <c r="L65" s="376"/>
      <c r="M65" s="376"/>
      <c r="N65" s="376"/>
      <c r="O65" s="376"/>
      <c r="P65" s="376"/>
      <c r="Q65" s="376"/>
      <c r="R65" s="376"/>
      <c r="T65" s="376"/>
      <c r="U65" s="376"/>
      <c r="V65" s="376"/>
      <c r="Z65" s="376"/>
      <c r="AA65" s="376"/>
      <c r="AB65" s="376"/>
      <c r="AC65" s="380"/>
      <c r="AD65" s="379"/>
      <c r="AE65" s="379"/>
      <c r="AF65" s="376"/>
      <c r="AG65" s="376"/>
      <c r="AH65" s="376"/>
      <c r="AI65" s="376"/>
      <c r="AJ65" s="376"/>
      <c r="AK65" s="376"/>
      <c r="AL65" s="376"/>
      <c r="AM65" s="376"/>
      <c r="AN65" s="376"/>
      <c r="AO65" s="376"/>
      <c r="AP65" s="376"/>
      <c r="AQ65" s="376"/>
      <c r="AR65" s="376"/>
      <c r="AS65" s="376"/>
      <c r="AT65" s="376"/>
      <c r="AU65" s="376"/>
      <c r="AV65" s="376"/>
      <c r="AW65" s="376"/>
      <c r="AX65" s="376"/>
      <c r="AY65" s="376"/>
      <c r="AZ65" s="376"/>
      <c r="BA65" s="376"/>
      <c r="BB65" s="376"/>
      <c r="BC65" s="376"/>
      <c r="BD65" s="376"/>
      <c r="BE65" s="376"/>
      <c r="BF65" s="376"/>
      <c r="BG65" s="376"/>
      <c r="BH65" s="376"/>
      <c r="BI65" s="376"/>
      <c r="BJ65" s="376"/>
      <c r="BK65" s="376"/>
      <c r="BL65" s="376"/>
      <c r="BM65" s="376"/>
      <c r="BN65" s="376"/>
      <c r="BO65" s="376"/>
      <c r="BP65" s="376"/>
      <c r="BQ65" s="376"/>
      <c r="BR65" s="376"/>
      <c r="BS65" s="376"/>
      <c r="BT65" s="376"/>
      <c r="BU65" s="376"/>
    </row>
    <row r="66" spans="2:73" ht="12">
      <c r="B66" s="376"/>
      <c r="C66" s="382"/>
      <c r="E66" s="376"/>
      <c r="F66" s="381"/>
      <c r="G66" s="376"/>
      <c r="H66" s="376"/>
      <c r="I66" s="376"/>
      <c r="J66" s="376"/>
      <c r="K66" s="376"/>
      <c r="L66" s="376"/>
      <c r="M66" s="376"/>
      <c r="N66" s="376"/>
      <c r="O66" s="376"/>
      <c r="P66" s="376"/>
      <c r="Q66" s="376"/>
      <c r="R66" s="376"/>
      <c r="T66" s="376"/>
      <c r="U66" s="376"/>
      <c r="V66" s="376"/>
      <c r="Z66" s="376"/>
      <c r="AA66" s="376"/>
      <c r="AB66" s="376"/>
      <c r="AC66" s="380"/>
      <c r="AD66" s="379"/>
      <c r="AE66" s="379"/>
      <c r="AF66" s="376"/>
      <c r="AG66" s="376"/>
      <c r="AH66" s="376"/>
      <c r="AI66" s="376"/>
      <c r="AJ66" s="376"/>
      <c r="AK66" s="376"/>
      <c r="AL66" s="376"/>
      <c r="AM66" s="376"/>
      <c r="AN66" s="376"/>
      <c r="AO66" s="376"/>
      <c r="AP66" s="376"/>
      <c r="AQ66" s="376"/>
      <c r="AR66" s="376"/>
      <c r="AS66" s="376"/>
      <c r="AT66" s="376"/>
      <c r="AU66" s="376"/>
      <c r="AV66" s="376"/>
      <c r="AW66" s="376"/>
      <c r="AX66" s="376"/>
      <c r="AY66" s="376"/>
      <c r="AZ66" s="376"/>
      <c r="BA66" s="376"/>
      <c r="BB66" s="376"/>
      <c r="BC66" s="376"/>
      <c r="BD66" s="376"/>
      <c r="BE66" s="376"/>
      <c r="BF66" s="376"/>
      <c r="BG66" s="376"/>
      <c r="BH66" s="376"/>
      <c r="BI66" s="376"/>
      <c r="BJ66" s="376"/>
      <c r="BK66" s="376"/>
      <c r="BL66" s="376"/>
      <c r="BM66" s="376"/>
      <c r="BN66" s="376"/>
      <c r="BO66" s="376"/>
      <c r="BP66" s="376"/>
      <c r="BQ66" s="376"/>
      <c r="BR66" s="376"/>
      <c r="BS66" s="376"/>
      <c r="BT66" s="376"/>
      <c r="BU66" s="376"/>
    </row>
    <row r="67" spans="2:73" ht="12">
      <c r="B67" s="376"/>
      <c r="C67" s="382"/>
      <c r="E67" s="376"/>
      <c r="F67" s="381"/>
      <c r="G67" s="376"/>
      <c r="H67" s="376"/>
      <c r="I67" s="376"/>
      <c r="J67" s="376"/>
      <c r="K67" s="376"/>
      <c r="L67" s="376"/>
      <c r="M67" s="376"/>
      <c r="N67" s="376"/>
      <c r="O67" s="376"/>
      <c r="P67" s="376"/>
      <c r="Q67" s="376"/>
      <c r="R67" s="376"/>
      <c r="T67" s="376"/>
      <c r="U67" s="376"/>
      <c r="V67" s="376"/>
      <c r="Z67" s="376"/>
      <c r="AA67" s="376"/>
      <c r="AB67" s="376"/>
      <c r="AC67" s="380"/>
      <c r="AD67" s="379"/>
      <c r="AE67" s="379"/>
      <c r="AF67" s="376"/>
      <c r="AG67" s="376"/>
      <c r="AH67" s="376"/>
      <c r="AI67" s="376"/>
      <c r="AJ67" s="376"/>
      <c r="AK67" s="376"/>
      <c r="AL67" s="376"/>
      <c r="AM67" s="376"/>
      <c r="AN67" s="376"/>
      <c r="AO67" s="376"/>
      <c r="AP67" s="376"/>
      <c r="AQ67" s="376"/>
      <c r="AR67" s="376"/>
      <c r="AS67" s="376"/>
      <c r="AT67" s="376"/>
      <c r="AU67" s="376"/>
      <c r="AV67" s="376"/>
      <c r="AW67" s="376"/>
      <c r="AX67" s="376"/>
      <c r="AY67" s="376"/>
      <c r="AZ67" s="376"/>
      <c r="BA67" s="376"/>
      <c r="BB67" s="376"/>
      <c r="BC67" s="376"/>
      <c r="BD67" s="376"/>
      <c r="BE67" s="376"/>
      <c r="BF67" s="376"/>
      <c r="BG67" s="376"/>
      <c r="BH67" s="376"/>
      <c r="BI67" s="376"/>
      <c r="BJ67" s="376"/>
      <c r="BK67" s="376"/>
      <c r="BL67" s="376"/>
      <c r="BM67" s="376"/>
      <c r="BN67" s="376"/>
      <c r="BO67" s="376"/>
      <c r="BP67" s="376"/>
      <c r="BQ67" s="376"/>
      <c r="BR67" s="376"/>
      <c r="BS67" s="376"/>
      <c r="BT67" s="376"/>
      <c r="BU67" s="376"/>
    </row>
    <row r="68" spans="2:73" ht="12">
      <c r="B68" s="376"/>
      <c r="C68" s="382"/>
      <c r="E68" s="376"/>
      <c r="F68" s="381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T68" s="376"/>
      <c r="U68" s="376"/>
      <c r="V68" s="376"/>
      <c r="Z68" s="376"/>
      <c r="AA68" s="376"/>
      <c r="AB68" s="376"/>
      <c r="AC68" s="380"/>
      <c r="AD68" s="379"/>
      <c r="AE68" s="379"/>
      <c r="AF68" s="376"/>
      <c r="AG68" s="376"/>
      <c r="AH68" s="376"/>
      <c r="AI68" s="376"/>
      <c r="AJ68" s="376"/>
      <c r="AK68" s="376"/>
      <c r="AL68" s="376"/>
      <c r="AM68" s="376"/>
      <c r="AN68" s="376"/>
      <c r="AO68" s="376"/>
      <c r="AP68" s="376"/>
      <c r="AQ68" s="376"/>
      <c r="AR68" s="376"/>
      <c r="AS68" s="376"/>
      <c r="AT68" s="376"/>
      <c r="AU68" s="376"/>
      <c r="AV68" s="376"/>
      <c r="AW68" s="376"/>
      <c r="AX68" s="376"/>
      <c r="AY68" s="376"/>
      <c r="AZ68" s="376"/>
      <c r="BA68" s="376"/>
      <c r="BB68" s="376"/>
      <c r="BC68" s="376"/>
      <c r="BD68" s="376"/>
      <c r="BE68" s="376"/>
      <c r="BF68" s="376"/>
      <c r="BG68" s="376"/>
      <c r="BH68" s="376"/>
      <c r="BI68" s="376"/>
      <c r="BJ68" s="376"/>
      <c r="BK68" s="376"/>
      <c r="BL68" s="376"/>
      <c r="BM68" s="376"/>
      <c r="BN68" s="376"/>
      <c r="BO68" s="376"/>
      <c r="BP68" s="376"/>
      <c r="BQ68" s="376"/>
      <c r="BR68" s="376"/>
      <c r="BS68" s="376"/>
      <c r="BT68" s="376"/>
      <c r="BU68" s="376"/>
    </row>
    <row r="69" spans="2:73" ht="12">
      <c r="B69" s="376"/>
      <c r="C69" s="382"/>
      <c r="E69" s="376"/>
      <c r="F69" s="381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T69" s="376"/>
      <c r="U69" s="376"/>
      <c r="V69" s="376"/>
      <c r="Z69" s="376"/>
      <c r="AA69" s="376"/>
      <c r="AB69" s="376"/>
      <c r="AC69" s="380"/>
      <c r="AD69" s="379"/>
      <c r="AE69" s="379"/>
      <c r="AF69" s="376"/>
      <c r="AG69" s="376"/>
      <c r="AH69" s="376"/>
      <c r="AI69" s="376"/>
      <c r="AJ69" s="376"/>
      <c r="AK69" s="376"/>
      <c r="AL69" s="376"/>
      <c r="AM69" s="376"/>
      <c r="AN69" s="376"/>
      <c r="AO69" s="376"/>
      <c r="AP69" s="376"/>
      <c r="AQ69" s="376"/>
      <c r="AR69" s="376"/>
      <c r="AS69" s="376"/>
      <c r="AT69" s="376"/>
      <c r="AU69" s="376"/>
      <c r="AV69" s="376"/>
      <c r="AW69" s="376"/>
      <c r="AX69" s="376"/>
      <c r="AY69" s="376"/>
      <c r="AZ69" s="376"/>
      <c r="BA69" s="376"/>
      <c r="BB69" s="376"/>
      <c r="BC69" s="376"/>
      <c r="BD69" s="376"/>
      <c r="BE69" s="376"/>
      <c r="BF69" s="376"/>
      <c r="BG69" s="376"/>
      <c r="BH69" s="376"/>
      <c r="BI69" s="376"/>
      <c r="BJ69" s="376"/>
      <c r="BK69" s="376"/>
      <c r="BL69" s="376"/>
      <c r="BM69" s="376"/>
      <c r="BN69" s="376"/>
      <c r="BO69" s="376"/>
      <c r="BP69" s="376"/>
      <c r="BQ69" s="376"/>
      <c r="BR69" s="376"/>
      <c r="BS69" s="376"/>
      <c r="BT69" s="376"/>
      <c r="BU69" s="376"/>
    </row>
    <row r="70" spans="2:73" ht="12">
      <c r="B70" s="376"/>
      <c r="C70" s="382"/>
      <c r="E70" s="376"/>
      <c r="F70" s="381"/>
      <c r="G70" s="376"/>
      <c r="H70" s="376"/>
      <c r="I70" s="376"/>
      <c r="J70" s="376"/>
      <c r="K70" s="376"/>
      <c r="L70" s="376"/>
      <c r="M70" s="376"/>
      <c r="N70" s="376"/>
      <c r="O70" s="376"/>
      <c r="P70" s="376"/>
      <c r="Q70" s="376"/>
      <c r="R70" s="376"/>
      <c r="T70" s="376"/>
      <c r="U70" s="376"/>
      <c r="V70" s="376"/>
      <c r="Z70" s="376"/>
      <c r="AA70" s="376"/>
      <c r="AB70" s="376"/>
      <c r="AC70" s="380"/>
      <c r="AD70" s="379"/>
      <c r="AE70" s="379"/>
      <c r="AF70" s="376"/>
      <c r="AG70" s="376"/>
      <c r="AH70" s="376"/>
      <c r="AI70" s="376"/>
      <c r="AJ70" s="376"/>
      <c r="AK70" s="376"/>
      <c r="AL70" s="376"/>
      <c r="AM70" s="376"/>
      <c r="AN70" s="376"/>
      <c r="AO70" s="376"/>
      <c r="AP70" s="376"/>
      <c r="AQ70" s="376"/>
      <c r="AR70" s="376"/>
      <c r="AS70" s="376"/>
      <c r="AT70" s="376"/>
      <c r="AU70" s="376"/>
      <c r="AV70" s="376"/>
      <c r="AW70" s="376"/>
      <c r="AX70" s="376"/>
      <c r="AY70" s="376"/>
      <c r="AZ70" s="376"/>
      <c r="BA70" s="376"/>
      <c r="BB70" s="376"/>
      <c r="BC70" s="376"/>
      <c r="BD70" s="376"/>
      <c r="BE70" s="376"/>
      <c r="BF70" s="376"/>
      <c r="BG70" s="376"/>
      <c r="BH70" s="376"/>
      <c r="BI70" s="376"/>
      <c r="BJ70" s="376"/>
      <c r="BK70" s="376"/>
      <c r="BL70" s="376"/>
      <c r="BM70" s="376"/>
      <c r="BN70" s="376"/>
      <c r="BO70" s="376"/>
      <c r="BP70" s="376"/>
      <c r="BQ70" s="376"/>
      <c r="BR70" s="376"/>
      <c r="BS70" s="376"/>
      <c r="BT70" s="376"/>
      <c r="BU70" s="376"/>
    </row>
    <row r="71" spans="2:73" ht="12">
      <c r="B71" s="376"/>
      <c r="C71" s="382"/>
      <c r="E71" s="376"/>
      <c r="F71" s="381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T71" s="376"/>
      <c r="U71" s="376"/>
      <c r="V71" s="376"/>
      <c r="Z71" s="376"/>
      <c r="AA71" s="376"/>
      <c r="AB71" s="376"/>
      <c r="AC71" s="380"/>
      <c r="AD71" s="379"/>
      <c r="AE71" s="379"/>
      <c r="AF71" s="376"/>
      <c r="AG71" s="376"/>
      <c r="AH71" s="376"/>
      <c r="AI71" s="376"/>
      <c r="AJ71" s="376"/>
      <c r="AK71" s="376"/>
      <c r="AL71" s="376"/>
      <c r="AM71" s="376"/>
      <c r="AN71" s="376"/>
      <c r="AO71" s="376"/>
      <c r="AP71" s="376"/>
      <c r="AQ71" s="376"/>
      <c r="AR71" s="376"/>
      <c r="AS71" s="376"/>
      <c r="AT71" s="376"/>
      <c r="AU71" s="376"/>
      <c r="AV71" s="376"/>
      <c r="AW71" s="376"/>
      <c r="AX71" s="376"/>
      <c r="AY71" s="376"/>
      <c r="AZ71" s="376"/>
      <c r="BA71" s="376"/>
      <c r="BB71" s="376"/>
      <c r="BC71" s="376"/>
      <c r="BD71" s="376"/>
      <c r="BE71" s="376"/>
      <c r="BF71" s="376"/>
      <c r="BG71" s="376"/>
      <c r="BH71" s="376"/>
      <c r="BI71" s="376"/>
      <c r="BJ71" s="376"/>
      <c r="BK71" s="376"/>
      <c r="BL71" s="376"/>
      <c r="BM71" s="376"/>
      <c r="BN71" s="376"/>
      <c r="BO71" s="376"/>
      <c r="BP71" s="376"/>
      <c r="BQ71" s="376"/>
      <c r="BR71" s="376"/>
      <c r="BS71" s="376"/>
      <c r="BT71" s="376"/>
      <c r="BU71" s="376"/>
    </row>
    <row r="72" spans="2:73" ht="12">
      <c r="B72" s="376"/>
      <c r="C72" s="382"/>
      <c r="E72" s="376"/>
      <c r="F72" s="381"/>
      <c r="G72" s="376"/>
      <c r="H72" s="376"/>
      <c r="I72" s="376"/>
      <c r="J72" s="376"/>
      <c r="K72" s="376"/>
      <c r="L72" s="376"/>
      <c r="M72" s="376"/>
      <c r="N72" s="376"/>
      <c r="O72" s="376"/>
      <c r="P72" s="376"/>
      <c r="Q72" s="376"/>
      <c r="R72" s="376"/>
      <c r="T72" s="376"/>
      <c r="U72" s="376"/>
      <c r="V72" s="376"/>
      <c r="Z72" s="376"/>
      <c r="AA72" s="376"/>
      <c r="AB72" s="376"/>
      <c r="AC72" s="380"/>
      <c r="AD72" s="379"/>
      <c r="AE72" s="379"/>
      <c r="AF72" s="376"/>
      <c r="AG72" s="376"/>
      <c r="AH72" s="376"/>
      <c r="AI72" s="376"/>
      <c r="AJ72" s="376"/>
      <c r="AK72" s="376"/>
      <c r="AL72" s="376"/>
      <c r="AM72" s="376"/>
      <c r="AN72" s="376"/>
      <c r="AO72" s="376"/>
      <c r="AP72" s="376"/>
      <c r="AQ72" s="376"/>
      <c r="AR72" s="376"/>
      <c r="AS72" s="376"/>
      <c r="AT72" s="376"/>
      <c r="AU72" s="376"/>
      <c r="AV72" s="376"/>
      <c r="AW72" s="376"/>
      <c r="AX72" s="376"/>
      <c r="AY72" s="376"/>
      <c r="AZ72" s="376"/>
      <c r="BA72" s="376"/>
      <c r="BB72" s="376"/>
      <c r="BC72" s="376"/>
      <c r="BD72" s="376"/>
      <c r="BE72" s="376"/>
      <c r="BF72" s="376"/>
      <c r="BG72" s="376"/>
      <c r="BH72" s="376"/>
      <c r="BI72" s="376"/>
      <c r="BJ72" s="376"/>
      <c r="BK72" s="376"/>
      <c r="BL72" s="376"/>
      <c r="BM72" s="376"/>
      <c r="BN72" s="376"/>
      <c r="BO72" s="376"/>
      <c r="BP72" s="376"/>
      <c r="BQ72" s="376"/>
      <c r="BR72" s="376"/>
      <c r="BS72" s="376"/>
      <c r="BT72" s="376"/>
      <c r="BU72" s="376"/>
    </row>
    <row r="73" spans="2:73" ht="12">
      <c r="B73" s="376"/>
      <c r="C73" s="382"/>
      <c r="E73" s="376"/>
      <c r="F73" s="381"/>
      <c r="G73" s="376"/>
      <c r="H73" s="376"/>
      <c r="I73" s="376"/>
      <c r="J73" s="376"/>
      <c r="K73" s="376"/>
      <c r="L73" s="376"/>
      <c r="M73" s="376"/>
      <c r="N73" s="376"/>
      <c r="O73" s="376"/>
      <c r="P73" s="376"/>
      <c r="Q73" s="376"/>
      <c r="R73" s="376"/>
      <c r="T73" s="376"/>
      <c r="U73" s="376"/>
      <c r="V73" s="376"/>
      <c r="Z73" s="376"/>
      <c r="AA73" s="376"/>
      <c r="AB73" s="376"/>
      <c r="AC73" s="380"/>
      <c r="AD73" s="379"/>
      <c r="AE73" s="379"/>
      <c r="AF73" s="376"/>
      <c r="AG73" s="376"/>
      <c r="AH73" s="376"/>
      <c r="AI73" s="376"/>
      <c r="AJ73" s="376"/>
      <c r="AK73" s="376"/>
      <c r="AL73" s="376"/>
      <c r="AM73" s="376"/>
      <c r="AN73" s="376"/>
      <c r="AO73" s="376"/>
      <c r="AP73" s="376"/>
      <c r="AQ73" s="376"/>
      <c r="AR73" s="376"/>
      <c r="AS73" s="376"/>
      <c r="AT73" s="376"/>
      <c r="AU73" s="376"/>
      <c r="AV73" s="376"/>
      <c r="AW73" s="376"/>
      <c r="AX73" s="376"/>
      <c r="AY73" s="376"/>
      <c r="AZ73" s="376"/>
      <c r="BA73" s="376"/>
      <c r="BB73" s="376"/>
      <c r="BC73" s="376"/>
      <c r="BD73" s="376"/>
      <c r="BE73" s="376"/>
      <c r="BF73" s="376"/>
      <c r="BG73" s="376"/>
      <c r="BH73" s="376"/>
      <c r="BI73" s="376"/>
      <c r="BJ73" s="376"/>
      <c r="BK73" s="376"/>
      <c r="BL73" s="376"/>
      <c r="BM73" s="376"/>
      <c r="BN73" s="376"/>
      <c r="BO73" s="376"/>
      <c r="BP73" s="376"/>
      <c r="BQ73" s="376"/>
      <c r="BR73" s="376"/>
      <c r="BS73" s="376"/>
      <c r="BT73" s="376"/>
      <c r="BU73" s="376"/>
    </row>
    <row r="74" spans="2:73" ht="12">
      <c r="B74" s="376"/>
      <c r="C74" s="382"/>
      <c r="E74" s="376"/>
      <c r="F74" s="381"/>
      <c r="G74" s="376"/>
      <c r="H74" s="376"/>
      <c r="I74" s="376"/>
      <c r="J74" s="376"/>
      <c r="K74" s="376"/>
      <c r="L74" s="376"/>
      <c r="M74" s="376"/>
      <c r="N74" s="376"/>
      <c r="O74" s="376"/>
      <c r="P74" s="376"/>
      <c r="Q74" s="376"/>
      <c r="R74" s="376"/>
      <c r="T74" s="376"/>
      <c r="U74" s="376"/>
      <c r="V74" s="376"/>
      <c r="Z74" s="376"/>
      <c r="AA74" s="376"/>
      <c r="AB74" s="376"/>
      <c r="AC74" s="380"/>
      <c r="AD74" s="379"/>
      <c r="AE74" s="379"/>
      <c r="AF74" s="376"/>
      <c r="AG74" s="376"/>
      <c r="AH74" s="376"/>
      <c r="AI74" s="376"/>
      <c r="AJ74" s="376"/>
      <c r="AK74" s="376"/>
      <c r="AL74" s="376"/>
      <c r="AM74" s="376"/>
      <c r="AN74" s="376"/>
      <c r="AO74" s="376"/>
      <c r="AP74" s="376"/>
      <c r="AQ74" s="376"/>
      <c r="AR74" s="376"/>
      <c r="AS74" s="376"/>
      <c r="AT74" s="376"/>
      <c r="AU74" s="376"/>
      <c r="AV74" s="376"/>
      <c r="AW74" s="376"/>
      <c r="AX74" s="376"/>
      <c r="AY74" s="376"/>
      <c r="AZ74" s="376"/>
      <c r="BA74" s="376"/>
      <c r="BB74" s="376"/>
      <c r="BC74" s="376"/>
      <c r="BD74" s="376"/>
      <c r="BE74" s="376"/>
      <c r="BF74" s="376"/>
      <c r="BG74" s="376"/>
      <c r="BH74" s="376"/>
      <c r="BI74" s="376"/>
      <c r="BJ74" s="376"/>
      <c r="BK74" s="376"/>
      <c r="BL74" s="376"/>
      <c r="BM74" s="376"/>
      <c r="BN74" s="376"/>
      <c r="BO74" s="376"/>
      <c r="BP74" s="376"/>
      <c r="BQ74" s="376"/>
      <c r="BR74" s="376"/>
      <c r="BS74" s="376"/>
      <c r="BT74" s="376"/>
      <c r="BU74" s="376"/>
    </row>
    <row r="75" spans="2:73" ht="12">
      <c r="B75" s="376"/>
      <c r="C75" s="382"/>
      <c r="E75" s="376"/>
      <c r="F75" s="381"/>
      <c r="G75" s="376"/>
      <c r="H75" s="376"/>
      <c r="I75" s="376"/>
      <c r="J75" s="376"/>
      <c r="K75" s="376"/>
      <c r="L75" s="376"/>
      <c r="M75" s="376"/>
      <c r="N75" s="376"/>
      <c r="O75" s="376"/>
      <c r="P75" s="376"/>
      <c r="Q75" s="376"/>
      <c r="R75" s="376"/>
      <c r="T75" s="376"/>
      <c r="U75" s="376"/>
      <c r="V75" s="376"/>
      <c r="Z75" s="376"/>
      <c r="AA75" s="376"/>
      <c r="AB75" s="376"/>
      <c r="AC75" s="380"/>
      <c r="AD75" s="379"/>
      <c r="AE75" s="379"/>
      <c r="AF75" s="376"/>
      <c r="AG75" s="376"/>
      <c r="AH75" s="376"/>
      <c r="AI75" s="376"/>
      <c r="AJ75" s="376"/>
      <c r="AK75" s="376"/>
      <c r="AL75" s="376"/>
      <c r="AM75" s="376"/>
      <c r="AN75" s="376"/>
      <c r="AO75" s="376"/>
      <c r="AP75" s="376"/>
      <c r="AQ75" s="376"/>
      <c r="AR75" s="376"/>
      <c r="AS75" s="376"/>
      <c r="AT75" s="376"/>
      <c r="AU75" s="376"/>
      <c r="AV75" s="376"/>
      <c r="AW75" s="376"/>
      <c r="AX75" s="376"/>
      <c r="AY75" s="376"/>
      <c r="AZ75" s="376"/>
      <c r="BA75" s="376"/>
      <c r="BB75" s="376"/>
      <c r="BC75" s="376"/>
      <c r="BD75" s="376"/>
      <c r="BE75" s="376"/>
      <c r="BF75" s="376"/>
      <c r="BG75" s="376"/>
      <c r="BH75" s="376"/>
      <c r="BI75" s="376"/>
      <c r="BJ75" s="376"/>
      <c r="BK75" s="376"/>
      <c r="BL75" s="376"/>
      <c r="BM75" s="376"/>
      <c r="BN75" s="376"/>
      <c r="BO75" s="376"/>
      <c r="BP75" s="376"/>
      <c r="BQ75" s="376"/>
      <c r="BR75" s="376"/>
      <c r="BS75" s="376"/>
      <c r="BT75" s="376"/>
      <c r="BU75" s="376"/>
    </row>
    <row r="76" spans="2:73" ht="12">
      <c r="B76" s="376"/>
      <c r="C76" s="382"/>
      <c r="E76" s="376"/>
      <c r="F76" s="381"/>
      <c r="G76" s="376"/>
      <c r="H76" s="376"/>
      <c r="I76" s="376"/>
      <c r="J76" s="376"/>
      <c r="K76" s="376"/>
      <c r="L76" s="376"/>
      <c r="M76" s="376"/>
      <c r="N76" s="376"/>
      <c r="O76" s="376"/>
      <c r="P76" s="376"/>
      <c r="Q76" s="376"/>
      <c r="R76" s="376"/>
      <c r="T76" s="376"/>
      <c r="U76" s="376"/>
      <c r="V76" s="376"/>
      <c r="Z76" s="376"/>
      <c r="AA76" s="376"/>
      <c r="AB76" s="376"/>
      <c r="AC76" s="380"/>
      <c r="AD76" s="379"/>
      <c r="AE76" s="379"/>
      <c r="AF76" s="376"/>
      <c r="AG76" s="376"/>
      <c r="AH76" s="376"/>
      <c r="AI76" s="376"/>
      <c r="AJ76" s="376"/>
      <c r="AK76" s="376"/>
      <c r="AL76" s="376"/>
      <c r="AM76" s="376"/>
      <c r="AN76" s="376"/>
      <c r="AO76" s="376"/>
      <c r="AP76" s="376"/>
      <c r="AQ76" s="376"/>
      <c r="AR76" s="376"/>
      <c r="AS76" s="376"/>
      <c r="AT76" s="376"/>
      <c r="AU76" s="376"/>
      <c r="AV76" s="376"/>
      <c r="AW76" s="376"/>
      <c r="AX76" s="376"/>
      <c r="AY76" s="376"/>
      <c r="AZ76" s="376"/>
      <c r="BA76" s="376"/>
      <c r="BB76" s="376"/>
      <c r="BC76" s="376"/>
      <c r="BD76" s="376"/>
      <c r="BE76" s="376"/>
      <c r="BF76" s="376"/>
      <c r="BG76" s="376"/>
      <c r="BH76" s="376"/>
      <c r="BI76" s="376"/>
      <c r="BJ76" s="376"/>
      <c r="BK76" s="376"/>
      <c r="BL76" s="376"/>
      <c r="BM76" s="376"/>
      <c r="BN76" s="376"/>
      <c r="BO76" s="376"/>
      <c r="BP76" s="376"/>
      <c r="BQ76" s="376"/>
      <c r="BR76" s="376"/>
      <c r="BS76" s="376"/>
      <c r="BT76" s="376"/>
      <c r="BU76" s="376"/>
    </row>
    <row r="77" spans="2:73" ht="12">
      <c r="B77" s="376"/>
      <c r="C77" s="382"/>
      <c r="E77" s="376"/>
      <c r="F77" s="381"/>
      <c r="G77" s="376"/>
      <c r="H77" s="376"/>
      <c r="I77" s="376"/>
      <c r="J77" s="376"/>
      <c r="K77" s="376"/>
      <c r="L77" s="376"/>
      <c r="M77" s="376"/>
      <c r="N77" s="376"/>
      <c r="O77" s="376"/>
      <c r="P77" s="376"/>
      <c r="Q77" s="376"/>
      <c r="R77" s="376"/>
      <c r="T77" s="376"/>
      <c r="U77" s="376"/>
      <c r="V77" s="376"/>
      <c r="Z77" s="376"/>
      <c r="AA77" s="376"/>
      <c r="AB77" s="376"/>
      <c r="AC77" s="380"/>
      <c r="AD77" s="379"/>
      <c r="AE77" s="379"/>
      <c r="AF77" s="376"/>
      <c r="AG77" s="376"/>
      <c r="AH77" s="376"/>
      <c r="AI77" s="376"/>
      <c r="AJ77" s="376"/>
      <c r="AK77" s="376"/>
      <c r="AL77" s="376"/>
      <c r="AM77" s="376"/>
      <c r="AN77" s="376"/>
      <c r="AO77" s="376"/>
      <c r="AP77" s="376"/>
      <c r="AQ77" s="376"/>
      <c r="AR77" s="376"/>
      <c r="AS77" s="376"/>
      <c r="AT77" s="376"/>
      <c r="AU77" s="376"/>
      <c r="AV77" s="376"/>
      <c r="AW77" s="376"/>
      <c r="AX77" s="376"/>
      <c r="AY77" s="376"/>
      <c r="AZ77" s="376"/>
      <c r="BA77" s="376"/>
      <c r="BB77" s="376"/>
      <c r="BC77" s="376"/>
      <c r="BD77" s="376"/>
      <c r="BE77" s="376"/>
      <c r="BF77" s="376"/>
      <c r="BG77" s="376"/>
      <c r="BH77" s="376"/>
      <c r="BI77" s="376"/>
      <c r="BJ77" s="376"/>
      <c r="BK77" s="376"/>
      <c r="BL77" s="376"/>
      <c r="BM77" s="376"/>
      <c r="BN77" s="376"/>
      <c r="BO77" s="376"/>
      <c r="BP77" s="376"/>
      <c r="BQ77" s="376"/>
      <c r="BR77" s="376"/>
      <c r="BS77" s="376"/>
      <c r="BT77" s="376"/>
      <c r="BU77" s="376"/>
    </row>
    <row r="78" spans="2:73" ht="12">
      <c r="B78" s="376"/>
      <c r="C78" s="382"/>
      <c r="E78" s="376"/>
      <c r="F78" s="381"/>
      <c r="G78" s="376"/>
      <c r="H78" s="376"/>
      <c r="I78" s="376"/>
      <c r="J78" s="376"/>
      <c r="K78" s="376"/>
      <c r="L78" s="376"/>
      <c r="M78" s="376"/>
      <c r="N78" s="376"/>
      <c r="O78" s="376"/>
      <c r="P78" s="376"/>
      <c r="Q78" s="376"/>
      <c r="R78" s="376"/>
      <c r="T78" s="376"/>
      <c r="U78" s="376"/>
      <c r="V78" s="376"/>
      <c r="Z78" s="376"/>
      <c r="AA78" s="376"/>
      <c r="AB78" s="376"/>
      <c r="AC78" s="380"/>
      <c r="AD78" s="379"/>
      <c r="AE78" s="379"/>
      <c r="AF78" s="376"/>
      <c r="AG78" s="376"/>
      <c r="AH78" s="376"/>
      <c r="AI78" s="376"/>
      <c r="AJ78" s="376"/>
      <c r="AK78" s="376"/>
      <c r="AL78" s="376"/>
      <c r="AM78" s="376"/>
      <c r="AN78" s="376"/>
      <c r="AO78" s="376"/>
      <c r="AP78" s="376"/>
      <c r="AQ78" s="376"/>
      <c r="AR78" s="376"/>
      <c r="AS78" s="376"/>
      <c r="AT78" s="376"/>
      <c r="AU78" s="376"/>
      <c r="AV78" s="376"/>
      <c r="AW78" s="376"/>
      <c r="AX78" s="376"/>
      <c r="AY78" s="376"/>
      <c r="AZ78" s="376"/>
      <c r="BA78" s="376"/>
      <c r="BB78" s="376"/>
      <c r="BC78" s="376"/>
      <c r="BD78" s="376"/>
      <c r="BE78" s="376"/>
      <c r="BF78" s="376"/>
      <c r="BG78" s="376"/>
      <c r="BH78" s="376"/>
      <c r="BI78" s="376"/>
      <c r="BJ78" s="376"/>
      <c r="BK78" s="376"/>
      <c r="BL78" s="376"/>
      <c r="BM78" s="376"/>
      <c r="BN78" s="376"/>
      <c r="BO78" s="376"/>
      <c r="BP78" s="376"/>
      <c r="BQ78" s="376"/>
      <c r="BR78" s="376"/>
      <c r="BS78" s="376"/>
      <c r="BT78" s="376"/>
      <c r="BU78" s="376"/>
    </row>
    <row r="79" spans="2:73" ht="12">
      <c r="B79" s="376"/>
      <c r="C79" s="382"/>
      <c r="E79" s="376"/>
      <c r="F79" s="381"/>
      <c r="G79" s="376"/>
      <c r="H79" s="376"/>
      <c r="I79" s="376"/>
      <c r="J79" s="376"/>
      <c r="K79" s="376"/>
      <c r="L79" s="376"/>
      <c r="M79" s="376"/>
      <c r="N79" s="376"/>
      <c r="O79" s="376"/>
      <c r="P79" s="376"/>
      <c r="Q79" s="376"/>
      <c r="R79" s="376"/>
      <c r="T79" s="376"/>
      <c r="U79" s="376"/>
      <c r="V79" s="376"/>
      <c r="Z79" s="376"/>
      <c r="AA79" s="376"/>
      <c r="AB79" s="376"/>
      <c r="AC79" s="380"/>
      <c r="AD79" s="379"/>
      <c r="AE79" s="379"/>
      <c r="AF79" s="376"/>
      <c r="AG79" s="376"/>
      <c r="AH79" s="376"/>
      <c r="AI79" s="376"/>
      <c r="AJ79" s="376"/>
      <c r="AK79" s="376"/>
      <c r="AL79" s="376"/>
      <c r="AM79" s="376"/>
      <c r="AN79" s="376"/>
      <c r="AO79" s="376"/>
      <c r="AP79" s="376"/>
      <c r="AQ79" s="376"/>
      <c r="AR79" s="376"/>
      <c r="AS79" s="376"/>
      <c r="AT79" s="376"/>
      <c r="AU79" s="376"/>
      <c r="AV79" s="376"/>
      <c r="AW79" s="376"/>
      <c r="AX79" s="376"/>
      <c r="AY79" s="376"/>
      <c r="AZ79" s="376"/>
      <c r="BA79" s="376"/>
      <c r="BB79" s="376"/>
      <c r="BC79" s="376"/>
      <c r="BD79" s="376"/>
      <c r="BE79" s="376"/>
      <c r="BF79" s="376"/>
      <c r="BG79" s="376"/>
      <c r="BH79" s="376"/>
      <c r="BI79" s="376"/>
      <c r="BJ79" s="376"/>
      <c r="BK79" s="376"/>
      <c r="BL79" s="376"/>
      <c r="BM79" s="376"/>
      <c r="BN79" s="376"/>
      <c r="BO79" s="376"/>
      <c r="BP79" s="376"/>
      <c r="BQ79" s="376"/>
      <c r="BR79" s="376"/>
      <c r="BS79" s="376"/>
      <c r="BT79" s="376"/>
      <c r="BU79" s="376"/>
    </row>
    <row r="80" spans="2:73" ht="12">
      <c r="B80" s="376"/>
      <c r="C80" s="382"/>
      <c r="E80" s="376"/>
      <c r="F80" s="381"/>
      <c r="G80" s="376"/>
      <c r="H80" s="376"/>
      <c r="I80" s="376"/>
      <c r="J80" s="376"/>
      <c r="K80" s="376"/>
      <c r="L80" s="376"/>
      <c r="M80" s="376"/>
      <c r="N80" s="376"/>
      <c r="O80" s="376"/>
      <c r="P80" s="376"/>
      <c r="Q80" s="376"/>
      <c r="R80" s="376"/>
      <c r="T80" s="376"/>
      <c r="U80" s="376"/>
      <c r="V80" s="376"/>
      <c r="Z80" s="376"/>
      <c r="AA80" s="376"/>
      <c r="AB80" s="376"/>
      <c r="AC80" s="380"/>
      <c r="AD80" s="379"/>
      <c r="AE80" s="379"/>
      <c r="AF80" s="376"/>
      <c r="AG80" s="376"/>
      <c r="AH80" s="376"/>
      <c r="AI80" s="376"/>
      <c r="AJ80" s="376"/>
      <c r="AK80" s="376"/>
      <c r="AL80" s="376"/>
      <c r="AM80" s="376"/>
      <c r="AN80" s="376"/>
      <c r="AO80" s="376"/>
      <c r="AP80" s="376"/>
      <c r="AQ80" s="376"/>
      <c r="AR80" s="376"/>
      <c r="AS80" s="376"/>
      <c r="AT80" s="376"/>
      <c r="AU80" s="376"/>
      <c r="AV80" s="376"/>
      <c r="AW80" s="376"/>
      <c r="AX80" s="376"/>
      <c r="AY80" s="376"/>
      <c r="AZ80" s="376"/>
      <c r="BA80" s="376"/>
      <c r="BB80" s="376"/>
      <c r="BC80" s="376"/>
      <c r="BD80" s="376"/>
      <c r="BE80" s="376"/>
      <c r="BF80" s="376"/>
      <c r="BG80" s="376"/>
      <c r="BH80" s="376"/>
      <c r="BI80" s="376"/>
      <c r="BJ80" s="376"/>
      <c r="BK80" s="376"/>
      <c r="BL80" s="376"/>
      <c r="BM80" s="376"/>
      <c r="BN80" s="376"/>
      <c r="BO80" s="376"/>
      <c r="BP80" s="376"/>
      <c r="BQ80" s="376"/>
      <c r="BR80" s="376"/>
      <c r="BS80" s="376"/>
      <c r="BT80" s="376"/>
      <c r="BU80" s="376"/>
    </row>
    <row r="81" spans="2:73" ht="12">
      <c r="B81" s="376"/>
      <c r="C81" s="382"/>
      <c r="E81" s="376"/>
      <c r="F81" s="381"/>
      <c r="G81" s="376"/>
      <c r="H81" s="376"/>
      <c r="I81" s="376"/>
      <c r="J81" s="376"/>
      <c r="K81" s="376"/>
      <c r="L81" s="376"/>
      <c r="M81" s="376"/>
      <c r="N81" s="376"/>
      <c r="O81" s="376"/>
      <c r="P81" s="376"/>
      <c r="Q81" s="376"/>
      <c r="R81" s="376"/>
      <c r="T81" s="376"/>
      <c r="U81" s="376"/>
      <c r="V81" s="376"/>
      <c r="Z81" s="376"/>
      <c r="AA81" s="376"/>
      <c r="AB81" s="376"/>
      <c r="AC81" s="380"/>
      <c r="AD81" s="379"/>
      <c r="AE81" s="379"/>
      <c r="AF81" s="376"/>
      <c r="AG81" s="376"/>
      <c r="AH81" s="376"/>
      <c r="AI81" s="376"/>
      <c r="AJ81" s="376"/>
      <c r="AK81" s="376"/>
      <c r="AL81" s="376"/>
      <c r="AM81" s="376"/>
      <c r="AN81" s="376"/>
      <c r="AO81" s="376"/>
      <c r="AP81" s="376"/>
      <c r="AQ81" s="376"/>
      <c r="AR81" s="376"/>
      <c r="AS81" s="376"/>
      <c r="AT81" s="376"/>
      <c r="AU81" s="376"/>
      <c r="AV81" s="376"/>
      <c r="AW81" s="376"/>
      <c r="AX81" s="376"/>
      <c r="AY81" s="376"/>
      <c r="AZ81" s="376"/>
      <c r="BA81" s="376"/>
      <c r="BB81" s="376"/>
      <c r="BC81" s="376"/>
      <c r="BD81" s="376"/>
      <c r="BE81" s="376"/>
      <c r="BF81" s="376"/>
      <c r="BG81" s="376"/>
      <c r="BH81" s="376"/>
      <c r="BI81" s="376"/>
      <c r="BJ81" s="376"/>
      <c r="BK81" s="376"/>
      <c r="BL81" s="376"/>
      <c r="BM81" s="376"/>
      <c r="BN81" s="376"/>
      <c r="BO81" s="376"/>
      <c r="BP81" s="376"/>
      <c r="BQ81" s="376"/>
      <c r="BR81" s="376"/>
      <c r="BS81" s="376"/>
      <c r="BT81" s="376"/>
      <c r="BU81" s="376"/>
    </row>
    <row r="82" spans="2:73" ht="12">
      <c r="B82" s="376"/>
      <c r="C82" s="382"/>
      <c r="E82" s="376"/>
      <c r="F82" s="381"/>
      <c r="G82" s="376"/>
      <c r="H82" s="376"/>
      <c r="I82" s="376"/>
      <c r="J82" s="376"/>
      <c r="K82" s="376"/>
      <c r="L82" s="376"/>
      <c r="M82" s="376"/>
      <c r="N82" s="376"/>
      <c r="O82" s="376"/>
      <c r="P82" s="376"/>
      <c r="Q82" s="376"/>
      <c r="R82" s="376"/>
      <c r="T82" s="376"/>
      <c r="U82" s="376"/>
      <c r="V82" s="376"/>
      <c r="Z82" s="376"/>
      <c r="AA82" s="376"/>
      <c r="AB82" s="376"/>
      <c r="AC82" s="380"/>
      <c r="AD82" s="379"/>
      <c r="AE82" s="379"/>
      <c r="AF82" s="376"/>
      <c r="AG82" s="376"/>
      <c r="AH82" s="376"/>
      <c r="AI82" s="376"/>
      <c r="AJ82" s="376"/>
      <c r="AK82" s="376"/>
      <c r="AL82" s="376"/>
      <c r="AM82" s="376"/>
      <c r="AN82" s="376"/>
      <c r="AO82" s="376"/>
      <c r="AP82" s="376"/>
      <c r="AQ82" s="376"/>
      <c r="AR82" s="376"/>
      <c r="AS82" s="376"/>
      <c r="AT82" s="376"/>
      <c r="AU82" s="376"/>
      <c r="AV82" s="376"/>
      <c r="AW82" s="376"/>
      <c r="AX82" s="376"/>
      <c r="AY82" s="376"/>
      <c r="AZ82" s="376"/>
      <c r="BA82" s="376"/>
      <c r="BB82" s="376"/>
      <c r="BC82" s="376"/>
      <c r="BD82" s="376"/>
      <c r="BE82" s="376"/>
      <c r="BF82" s="376"/>
      <c r="BG82" s="376"/>
      <c r="BH82" s="376"/>
      <c r="BI82" s="376"/>
      <c r="BJ82" s="376"/>
      <c r="BK82" s="376"/>
      <c r="BL82" s="376"/>
      <c r="BM82" s="376"/>
      <c r="BN82" s="376"/>
      <c r="BO82" s="376"/>
      <c r="BP82" s="376"/>
      <c r="BQ82" s="376"/>
      <c r="BR82" s="376"/>
      <c r="BS82" s="376"/>
      <c r="BT82" s="376"/>
      <c r="BU82" s="376"/>
    </row>
    <row r="83" spans="2:73" ht="12">
      <c r="B83" s="376"/>
      <c r="C83" s="382"/>
      <c r="E83" s="376"/>
      <c r="F83" s="381"/>
      <c r="G83" s="376"/>
      <c r="H83" s="376"/>
      <c r="I83" s="376"/>
      <c r="J83" s="376"/>
      <c r="K83" s="376"/>
      <c r="L83" s="376"/>
      <c r="M83" s="376"/>
      <c r="N83" s="376"/>
      <c r="O83" s="376"/>
      <c r="P83" s="376"/>
      <c r="Q83" s="376"/>
      <c r="R83" s="376"/>
      <c r="T83" s="376"/>
      <c r="U83" s="376"/>
      <c r="V83" s="376"/>
      <c r="Z83" s="376"/>
      <c r="AA83" s="376"/>
      <c r="AB83" s="376"/>
      <c r="AC83" s="380"/>
      <c r="AD83" s="379"/>
      <c r="AE83" s="379"/>
      <c r="AF83" s="376"/>
      <c r="AG83" s="376"/>
      <c r="AH83" s="376"/>
      <c r="AI83" s="376"/>
      <c r="AJ83" s="376"/>
      <c r="AK83" s="376"/>
      <c r="AL83" s="376"/>
      <c r="AM83" s="376"/>
      <c r="AN83" s="376"/>
      <c r="AO83" s="376"/>
      <c r="AP83" s="376"/>
      <c r="AQ83" s="376"/>
      <c r="AR83" s="376"/>
      <c r="AS83" s="376"/>
      <c r="AT83" s="376"/>
      <c r="AU83" s="376"/>
      <c r="AV83" s="376"/>
      <c r="AW83" s="376"/>
      <c r="AX83" s="376"/>
      <c r="AY83" s="376"/>
      <c r="AZ83" s="376"/>
      <c r="BA83" s="376"/>
      <c r="BB83" s="376"/>
      <c r="BC83" s="376"/>
      <c r="BD83" s="376"/>
      <c r="BE83" s="376"/>
      <c r="BF83" s="376"/>
      <c r="BG83" s="376"/>
      <c r="BH83" s="376"/>
      <c r="BI83" s="376"/>
      <c r="BJ83" s="376"/>
      <c r="BK83" s="376"/>
      <c r="BL83" s="376"/>
      <c r="BM83" s="376"/>
      <c r="BN83" s="376"/>
      <c r="BO83" s="376"/>
      <c r="BP83" s="376"/>
      <c r="BQ83" s="376"/>
      <c r="BR83" s="376"/>
      <c r="BS83" s="376"/>
      <c r="BT83" s="376"/>
      <c r="BU83" s="376"/>
    </row>
  </sheetData>
  <printOptions horizontalCentered="1" verticalCentered="1"/>
  <pageMargins left="0.6299212598425197" right="0.7874015748031497" top="0.9055118110236221" bottom="0.984251968503937" header="0.4330708661417323" footer="0.5118110236220472"/>
  <pageSetup fitToHeight="0" fitToWidth="1" horizontalDpi="600" verticalDpi="600" orientation="landscape" paperSize="9" scale="10" r:id="rId1"/>
  <headerFooter alignWithMargins="0">
    <oddHeader>&amp;C&amp;"Arial,Obyčejné"
&amp;"Arial,Tučné"&amp;13Vývoj hospodaření systému veřejného zdravotního pojištění v letech 2016 až 2018&amp;"Arial,Obyčejné"&amp;11
&amp;R&amp;"Arial CE,Tučné"&amp;10Příloha
Tabulka č. 4     &amp;"Arial CE,Obyčejné"
</oddHeader>
    <oddFooter>&amp;L&amp;"Arial CE,Tučné"&amp;10Ministerstvo financí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2019-07-08T13:14:58Z</cp:lastPrinted>
  <dcterms:created xsi:type="dcterms:W3CDTF">2000-03-14T13:47:43Z</dcterms:created>
  <dcterms:modified xsi:type="dcterms:W3CDTF">2024-06-24T11:23:23Z</dcterms:modified>
  <cp:category/>
  <cp:version/>
  <cp:contentType/>
  <cp:contentStatus/>
</cp:coreProperties>
</file>