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codeName="Tento_sešit" checkCompatibility="1"/>
  <mc:AlternateContent xmlns:mc="http://schemas.openxmlformats.org/markup-compatibility/2006">
    <mc:Choice Requires="x15">
      <x15ac:absPath xmlns:x15ac="http://schemas.microsoft.com/office/spreadsheetml/2010/11/ac" url="\\mzsfps03.mzcr.cz\Dokumenty$\cadyo\hodnocení_vz_web\"/>
    </mc:Choice>
  </mc:AlternateContent>
  <xr:revisionPtr revIDLastSave="0" documentId="13_ncr:1_{3DC5B877-9730-47D7-A917-941104B1ADE5}" xr6:coauthVersionLast="47" xr6:coauthVersionMax="47" xr10:uidLastSave="{00000000-0000-0000-0000-000000000000}"/>
  <bookViews>
    <workbookView xWindow="-120" yWindow="-120" windowWidth="29040" windowHeight="16440" tabRatio="723" xr2:uid="{00000000-000D-0000-FFFF-FFFF00000000}"/>
  </bookViews>
  <sheets>
    <sheet name="tab.č.1" sheetId="32" r:id="rId1"/>
    <sheet name="tab.č.1a" sheetId="2" r:id="rId2"/>
    <sheet name="tab.č.1b" sheetId="5" r:id="rId3"/>
    <sheet name="tab.č.1c" sheetId="4" r:id="rId4"/>
    <sheet name="tab. č. 1d" sheetId="21" r:id="rId5"/>
    <sheet name="tab. č.2" sheetId="22" r:id="rId6"/>
    <sheet name="tab. č. 4" sheetId="17" r:id="rId7"/>
  </sheets>
  <definedNames>
    <definedName name="abl">#REF!</definedName>
    <definedName name="bbb">#REF!</definedName>
    <definedName name="bla">#REF!</definedName>
    <definedName name="_xlnm.Print_Titles" localSheetId="0">'tab.č.1'!$A:$B</definedName>
    <definedName name="_xlnm.Print_Area" localSheetId="5">'tab. č.2'!$A$1:$J$111</definedName>
    <definedName name="_xlnm.Print_Area" localSheetId="0">'tab.č.1'!$A$1:$BW$45</definedName>
    <definedName name="_xlnm.Print_Area" localSheetId="2">'tab.č.1b'!$A$1:$K$61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A29" i="32" l="1"/>
  <c r="BR26" i="32"/>
  <c r="BH26" i="32"/>
  <c r="BJ26" i="32" s="1"/>
  <c r="BB26" i="32"/>
  <c r="BC26" i="32" s="1"/>
  <c r="AY26" i="32"/>
  <c r="AZ26" i="32" s="1"/>
  <c r="X25" i="32"/>
  <c r="Y25" i="32" s="1"/>
  <c r="W26" i="32" l="1"/>
  <c r="X26" i="32"/>
  <c r="AJ26" i="32" l="1"/>
  <c r="AN26" i="32" s="1"/>
  <c r="AO26" i="32"/>
  <c r="AS26" i="32" s="1"/>
  <c r="AT26" i="32"/>
  <c r="AX26" i="32" s="1"/>
  <c r="Z26" i="32"/>
  <c r="AD26" i="32" s="1"/>
  <c r="R26" i="32"/>
  <c r="V26" i="32" s="1"/>
  <c r="BE26" i="32"/>
  <c r="AE26" i="32"/>
  <c r="AI26" i="32" s="1"/>
  <c r="M26" i="32"/>
  <c r="Q26" i="32" s="1"/>
  <c r="BL26" i="32"/>
  <c r="BN26" i="32" s="1"/>
  <c r="BO26" i="32"/>
  <c r="AA26" i="32" l="1"/>
  <c r="AB26" i="32" s="1"/>
  <c r="AK26" i="32"/>
  <c r="AL26" i="32" s="1"/>
  <c r="BU26" i="32"/>
  <c r="BW26" i="32" s="1"/>
  <c r="BK26" i="32"/>
  <c r="BG26" i="32"/>
  <c r="Y26" i="32"/>
  <c r="AP26" i="32"/>
  <c r="AQ26" i="32" s="1"/>
  <c r="S26" i="32"/>
  <c r="T26" i="32" s="1"/>
  <c r="BS26" i="32"/>
  <c r="BT26" i="32" s="1"/>
  <c r="BQ26" i="32"/>
  <c r="AF26" i="32"/>
  <c r="AG26" i="32" s="1"/>
  <c r="N26" i="32"/>
  <c r="O26" i="32" s="1"/>
  <c r="AU26" i="32" l="1"/>
  <c r="AV26" i="32" s="1"/>
  <c r="I111" i="22" l="1"/>
  <c r="J111" i="22" s="1"/>
  <c r="I110" i="22"/>
  <c r="J110" i="22" s="1"/>
  <c r="I109" i="22"/>
  <c r="J109" i="22" s="1"/>
  <c r="I108" i="22"/>
  <c r="J108" i="22" s="1"/>
  <c r="I107" i="22"/>
  <c r="J107" i="22" s="1"/>
  <c r="I106" i="22"/>
  <c r="J106" i="22" s="1"/>
  <c r="I105" i="22"/>
  <c r="J105" i="22" s="1"/>
  <c r="I104" i="22"/>
  <c r="J104" i="22" s="1"/>
  <c r="I103" i="22"/>
  <c r="J103" i="22" s="1"/>
  <c r="I102" i="22"/>
  <c r="J102" i="22" s="1"/>
  <c r="I101" i="22"/>
  <c r="J101" i="22" s="1"/>
  <c r="I100" i="22"/>
  <c r="J100" i="22" s="1"/>
  <c r="I99" i="22"/>
  <c r="J99" i="22" s="1"/>
  <c r="I98" i="22"/>
  <c r="J98" i="22" s="1"/>
  <c r="I97" i="22"/>
  <c r="J97" i="22" s="1"/>
  <c r="I96" i="22"/>
  <c r="J96" i="22" s="1"/>
  <c r="I95" i="22"/>
  <c r="J95" i="22" s="1"/>
  <c r="I94" i="22"/>
  <c r="J94" i="22" s="1"/>
  <c r="I93" i="22"/>
  <c r="J93" i="22" s="1"/>
  <c r="I92" i="22"/>
  <c r="J92" i="22" s="1"/>
  <c r="I91" i="22"/>
  <c r="J91" i="22" s="1"/>
  <c r="I90" i="22"/>
  <c r="J90" i="22" s="1"/>
  <c r="I89" i="22"/>
  <c r="J89" i="22" s="1"/>
  <c r="I88" i="22"/>
  <c r="J88" i="22" s="1"/>
  <c r="I87" i="22"/>
  <c r="J87" i="22" s="1"/>
  <c r="I86" i="22"/>
  <c r="J86" i="22" s="1"/>
  <c r="I85" i="22"/>
  <c r="J85" i="22" s="1"/>
  <c r="I84" i="22"/>
  <c r="J84" i="22" s="1"/>
  <c r="I83" i="22"/>
  <c r="J83" i="22" s="1"/>
  <c r="I82" i="22"/>
  <c r="J82" i="22" s="1"/>
  <c r="I81" i="22"/>
  <c r="J81" i="22" s="1"/>
  <c r="I80" i="22"/>
  <c r="J80" i="22" s="1"/>
  <c r="I79" i="22"/>
  <c r="J79" i="22" s="1"/>
  <c r="I78" i="22"/>
  <c r="J78" i="22" s="1"/>
  <c r="I77" i="22"/>
  <c r="J77" i="22" s="1"/>
  <c r="I76" i="22"/>
  <c r="J76" i="22" s="1"/>
  <c r="I75" i="22"/>
  <c r="J75" i="22" s="1"/>
  <c r="I74" i="22"/>
  <c r="J74" i="22" s="1"/>
  <c r="I73" i="22"/>
  <c r="J73" i="22" s="1"/>
  <c r="I72" i="22"/>
  <c r="J72" i="22" s="1"/>
  <c r="I71" i="22"/>
  <c r="J71" i="22" s="1"/>
  <c r="I70" i="22"/>
  <c r="J70" i="22" s="1"/>
  <c r="I69" i="22"/>
  <c r="J69" i="22" s="1"/>
  <c r="I61" i="22"/>
  <c r="J61" i="22" s="1"/>
  <c r="I60" i="22"/>
  <c r="J60" i="22" s="1"/>
  <c r="I59" i="22"/>
  <c r="J59" i="22" s="1"/>
  <c r="I58" i="22"/>
  <c r="J58" i="22" s="1"/>
  <c r="I57" i="22"/>
  <c r="J57" i="22" s="1"/>
  <c r="I56" i="22"/>
  <c r="J56" i="22" s="1"/>
  <c r="I55" i="22"/>
  <c r="J55" i="22" s="1"/>
  <c r="I54" i="22"/>
  <c r="J54" i="22" s="1"/>
  <c r="I53" i="22"/>
  <c r="J53" i="22" s="1"/>
  <c r="I52" i="22"/>
  <c r="J52" i="22" s="1"/>
  <c r="I51" i="22"/>
  <c r="J51" i="22" s="1"/>
  <c r="I50" i="22"/>
  <c r="J50" i="22" s="1"/>
  <c r="I49" i="22"/>
  <c r="J49" i="22" s="1"/>
  <c r="I48" i="22"/>
  <c r="J48" i="22" s="1"/>
  <c r="I47" i="22"/>
  <c r="J47" i="22" s="1"/>
  <c r="I46" i="22"/>
  <c r="J46" i="22" s="1"/>
  <c r="I45" i="22"/>
  <c r="J45" i="22" s="1"/>
  <c r="I44" i="22"/>
  <c r="J44" i="22" s="1"/>
  <c r="I43" i="22"/>
  <c r="J43" i="22" s="1"/>
  <c r="I42" i="22"/>
  <c r="J42" i="22" s="1"/>
  <c r="I41" i="22"/>
  <c r="J41" i="22" s="1"/>
  <c r="I40" i="22"/>
  <c r="J40" i="22" s="1"/>
  <c r="I39" i="22"/>
  <c r="J39" i="22" s="1"/>
  <c r="I38" i="22"/>
  <c r="J38" i="22" s="1"/>
  <c r="I37" i="22"/>
  <c r="J37" i="22" s="1"/>
  <c r="I36" i="22"/>
  <c r="J36" i="22" s="1"/>
  <c r="I35" i="22"/>
  <c r="J35" i="22" s="1"/>
  <c r="I34" i="22"/>
  <c r="J34" i="22" s="1"/>
  <c r="I33" i="22"/>
  <c r="J33" i="22" s="1"/>
  <c r="I32" i="22"/>
  <c r="J32" i="22" s="1"/>
  <c r="I31" i="22"/>
  <c r="J31" i="22" s="1"/>
  <c r="I30" i="22"/>
  <c r="J30" i="22" s="1"/>
  <c r="I29" i="22"/>
  <c r="J29" i="22" s="1"/>
  <c r="I28" i="22"/>
  <c r="J28" i="22" s="1"/>
  <c r="I27" i="22"/>
  <c r="J27" i="22" s="1"/>
  <c r="I26" i="22"/>
  <c r="J26" i="22" s="1"/>
  <c r="I25" i="22"/>
  <c r="J25" i="22" s="1"/>
  <c r="I24" i="22"/>
  <c r="J24" i="22" s="1"/>
  <c r="I23" i="22"/>
  <c r="J23" i="22" s="1"/>
  <c r="I22" i="22"/>
  <c r="J22" i="22" s="1"/>
  <c r="I21" i="22"/>
  <c r="J21" i="22" s="1"/>
  <c r="I20" i="22"/>
  <c r="J20" i="22" s="1"/>
  <c r="I19" i="22"/>
  <c r="J19" i="22" s="1"/>
  <c r="I18" i="22"/>
  <c r="J18" i="22" s="1"/>
  <c r="I17" i="22"/>
  <c r="J17" i="22" s="1"/>
  <c r="I16" i="22"/>
  <c r="J16" i="22" s="1"/>
  <c r="I15" i="22"/>
  <c r="J15" i="22" s="1"/>
  <c r="I14" i="22"/>
  <c r="J14" i="22" s="1"/>
  <c r="I13" i="22"/>
  <c r="J13" i="22" s="1"/>
  <c r="I12" i="22"/>
  <c r="J12" i="22" s="1"/>
  <c r="I11" i="22"/>
  <c r="J11" i="22" s="1"/>
  <c r="I10" i="22"/>
  <c r="J10" i="22" s="1"/>
  <c r="I9" i="22"/>
  <c r="J9" i="22" s="1"/>
  <c r="I8" i="22"/>
  <c r="J8" i="22" s="1"/>
  <c r="I7" i="22"/>
  <c r="J7" i="22" s="1"/>
  <c r="I6" i="22"/>
  <c r="J6" i="22" s="1"/>
  <c r="I5" i="22"/>
  <c r="J5" i="22" s="1"/>
  <c r="I4" i="22"/>
  <c r="J4" i="22" s="1"/>
  <c r="B31" i="5" l="1"/>
  <c r="B32" i="5"/>
  <c r="B34" i="5" s="1"/>
  <c r="J38" i="5"/>
  <c r="K38" i="5" s="1"/>
  <c r="C32" i="5"/>
  <c r="C34" i="5" s="1"/>
  <c r="D32" i="5"/>
  <c r="D39" i="5" s="1"/>
  <c r="E32" i="5"/>
  <c r="F32" i="5"/>
  <c r="F39" i="5" s="1"/>
  <c r="G32" i="5"/>
  <c r="G39" i="5" s="1"/>
  <c r="H32" i="5"/>
  <c r="H39" i="5" s="1"/>
  <c r="I32" i="5"/>
  <c r="I39" i="5" s="1"/>
  <c r="J29" i="5"/>
  <c r="J32" i="5" s="1"/>
  <c r="K29" i="5"/>
  <c r="K32" i="5" s="1"/>
  <c r="I31" i="5"/>
  <c r="J36" i="5"/>
  <c r="J33" i="5"/>
  <c r="C44" i="5"/>
  <c r="C46" i="5" s="1"/>
  <c r="C51" i="5"/>
  <c r="K41" i="5"/>
  <c r="K44" i="5" s="1"/>
  <c r="J41" i="5"/>
  <c r="J44" i="5" s="1"/>
  <c r="I44" i="5"/>
  <c r="I46" i="5" s="1"/>
  <c r="H44" i="5"/>
  <c r="G44" i="5"/>
  <c r="G51" i="5" s="1"/>
  <c r="F44" i="5"/>
  <c r="F51" i="5" s="1"/>
  <c r="E44" i="5"/>
  <c r="E51" i="5" s="1"/>
  <c r="D44" i="5"/>
  <c r="D51" i="5" s="1"/>
  <c r="B44" i="5"/>
  <c r="B46" i="5" s="1"/>
  <c r="J50" i="5"/>
  <c r="K50" i="5" s="1"/>
  <c r="K51" i="5" s="1"/>
  <c r="K45" i="5"/>
  <c r="J45" i="5"/>
  <c r="I43" i="5"/>
  <c r="K33" i="5"/>
  <c r="K34" i="5" s="1"/>
  <c r="C31" i="5"/>
  <c r="D31" i="5"/>
  <c r="E31" i="5"/>
  <c r="F31" i="5"/>
  <c r="G31" i="5"/>
  <c r="H31" i="5"/>
  <c r="K48" i="5"/>
  <c r="H51" i="5"/>
  <c r="H46" i="5"/>
  <c r="H43" i="5"/>
  <c r="B51" i="5"/>
  <c r="G46" i="5"/>
  <c r="G43" i="5"/>
  <c r="F43" i="5"/>
  <c r="E43" i="5"/>
  <c r="D43" i="5"/>
  <c r="C43" i="5"/>
  <c r="B43" i="5"/>
  <c r="E39" i="5"/>
  <c r="C39" i="5"/>
  <c r="G34" i="5"/>
  <c r="E34" i="5"/>
  <c r="K31" i="5"/>
  <c r="D34" i="5"/>
  <c r="B39" i="5"/>
  <c r="J43" i="5"/>
  <c r="J31" i="5"/>
  <c r="I34" i="5"/>
  <c r="K43" i="5"/>
  <c r="F34" i="5" l="1"/>
  <c r="E46" i="5"/>
  <c r="H34" i="5"/>
  <c r="D46" i="5"/>
  <c r="I51" i="5"/>
  <c r="F46" i="5"/>
  <c r="K39" i="5"/>
  <c r="K46" i="5"/>
  <c r="K49" i="5"/>
  <c r="J34" i="5"/>
  <c r="J39" i="5"/>
  <c r="J51" i="5"/>
  <c r="J46" i="5"/>
</calcChain>
</file>

<file path=xl/sharedStrings.xml><?xml version="1.0" encoding="utf-8"?>
<sst xmlns="http://schemas.openxmlformats.org/spreadsheetml/2006/main" count="910" uniqueCount="340">
  <si>
    <t xml:space="preserve">  Příjmy z pojistného veřejného zdravot. pojištění </t>
  </si>
  <si>
    <t>Příjmy z pojistného veř. zdrav.pojištění</t>
  </si>
  <si>
    <t>Závazky celkem v tis. Kč</t>
  </si>
  <si>
    <t>Pohledávky celkem v tis. Kč</t>
  </si>
  <si>
    <t xml:space="preserve">z toho pohledávky za plátci </t>
  </si>
  <si>
    <t>Saldo pohledávek a závazků</t>
  </si>
  <si>
    <t>Kód</t>
  </si>
  <si>
    <t>Název pojišťovny</t>
  </si>
  <si>
    <t>vč. vlivu přerozdělování v tis. Kč (z odd.B/ZFZP)</t>
  </si>
  <si>
    <t xml:space="preserve"> po lhůtě splatnosti - v tis. Kč</t>
  </si>
  <si>
    <t>celkem - v tis. Kč</t>
  </si>
  <si>
    <t>%</t>
  </si>
  <si>
    <t xml:space="preserve">% </t>
  </si>
  <si>
    <t>skutečnost</t>
  </si>
  <si>
    <t>z celk. závazků</t>
  </si>
  <si>
    <t>vazba na jedn. řádky sumáře MF - (list Zuk-1)</t>
  </si>
  <si>
    <t>ř. 59</t>
  </si>
  <si>
    <t>ř. 68</t>
  </si>
  <si>
    <t>ř.130</t>
  </si>
  <si>
    <t>Zdravotní pojišťovna MV ČR</t>
  </si>
  <si>
    <t>CELKEM ZZP</t>
  </si>
  <si>
    <t>Všeobecná zdravotní pojišťovna ČR</t>
  </si>
  <si>
    <t>Vojenská zdravotní pojišťovna ČR</t>
  </si>
  <si>
    <t xml:space="preserve">            výběr  v tis. Kč  (z odd.B/ ZFZP)</t>
  </si>
  <si>
    <t>Č á s t  A</t>
  </si>
  <si>
    <t xml:space="preserve">Č á s t  B </t>
  </si>
  <si>
    <t xml:space="preserve">Přepočet údajů z části A  v Kč na jednoho pojištěnce </t>
  </si>
  <si>
    <t>Průměrný počet pojištěnců</t>
  </si>
  <si>
    <t>(osoby)</t>
  </si>
  <si>
    <t>ZPP</t>
  </si>
  <si>
    <t xml:space="preserve">CELKEM ZP </t>
  </si>
  <si>
    <t>Přepočet údajů z části A v Kč na jednoho pojištěnce</t>
  </si>
  <si>
    <t>Průměrný přepočtený počet</t>
  </si>
  <si>
    <t>zaměstnanců   (osob)</t>
  </si>
  <si>
    <t>v tis. Kč</t>
  </si>
  <si>
    <t>Podíl pohledávek po lhůtě</t>
  </si>
  <si>
    <t>splatnosti za PP k celkovému</t>
  </si>
  <si>
    <t>objemu pohledávek v %</t>
  </si>
  <si>
    <t>Počet pojištěnců na jednoho zaměstnance z části A</t>
  </si>
  <si>
    <t>OZP</t>
  </si>
  <si>
    <t>RBP</t>
  </si>
  <si>
    <t>CELKEM</t>
  </si>
  <si>
    <t>tis. Kč</t>
  </si>
  <si>
    <t xml:space="preserve"> Výdaje na věcné dávky zdravotně péče včetně korekcí, revizí a úhrad jiným ZP </t>
  </si>
  <si>
    <t>Revírní bratrská pokladna, zdravotní pojišťovna</t>
  </si>
  <si>
    <t>Vliv přerozdělování</t>
  </si>
  <si>
    <t>Rok</t>
  </si>
  <si>
    <t>2003/2002</t>
  </si>
  <si>
    <t xml:space="preserve">Max. limit </t>
  </si>
  <si>
    <t>přídělu</t>
  </si>
  <si>
    <t>příděl</t>
  </si>
  <si>
    <t>Překročení +</t>
  </si>
  <si>
    <t>Úspora -</t>
  </si>
  <si>
    <t>Pojišťovna Garant - Hospital</t>
  </si>
  <si>
    <t>Zdravotní pokladna škodováků</t>
  </si>
  <si>
    <t>Mendlova zdravotní pojišťovna</t>
  </si>
  <si>
    <t>Zemědělsko-potravinářská ZP</t>
  </si>
  <si>
    <t>Zdravotní pojišťovna SPORT</t>
  </si>
  <si>
    <t>Celkem ZP sloučené a likvidované</t>
  </si>
  <si>
    <t xml:space="preserve">Celkem ZP vč. likvidovaných </t>
  </si>
  <si>
    <t xml:space="preserve">Likvidace  definitivně ukončena výmazem z obchodního rejstříku </t>
  </si>
  <si>
    <t>Statistické povinnosti plněny nedostatečně i přes výzvy MF k dodržování povinností.</t>
  </si>
  <si>
    <t xml:space="preserve">Záloha </t>
  </si>
  <si>
    <t>od ČKA</t>
  </si>
  <si>
    <t>vč. zálohy</t>
  </si>
  <si>
    <t>Bližší údaje o likvidacích a konkurzech jsou uvedeny v ekonomické části zprávy</t>
  </si>
  <si>
    <t>Vybrané orientační ekonomické ukazatele u ZP</t>
  </si>
  <si>
    <t xml:space="preserve">skutečnost </t>
  </si>
  <si>
    <t>S a l d o CELKEM ZZP</t>
  </si>
  <si>
    <t xml:space="preserve">S a l d o  CELKEM ZP </t>
  </si>
  <si>
    <t xml:space="preserve"> v tis. Kč (z odd. B/ ZFZP a oddíl B/ jiné fondy)</t>
  </si>
  <si>
    <t>OZP bank, pojišťoven a stavebnictví</t>
  </si>
  <si>
    <t>Hornická zaměstnanecká zdravotní pojišťovna</t>
  </si>
  <si>
    <t>ZP chemie, zdravotnictví a farmacie</t>
  </si>
  <si>
    <t>v tis. Kč (z odd. B/jiné fondy)</t>
  </si>
  <si>
    <t>Údaje v tis. Kč</t>
  </si>
  <si>
    <t xml:space="preserve">Č á s t  B   </t>
  </si>
  <si>
    <t>Přepočet údajů z části A v tis. Kč na jednoho zaměstnance</t>
  </si>
  <si>
    <t>Průměrný měsíční výdaj za zdrav. péči</t>
  </si>
  <si>
    <t>Průměrný denní výdaj na zdravotní péči</t>
  </si>
  <si>
    <t>Finanční zásoba na bankovním účtu ZFZP ve dnech</t>
  </si>
  <si>
    <t>Výdaje v přepočtu na počet dnů představující závazky po lhůtě splatnosti</t>
  </si>
  <si>
    <t>Výdaje v přepočtu na počet dnů představující závazky ve lhůtě splatnosti vůči ZZ</t>
  </si>
  <si>
    <t xml:space="preserve">CELKEM ZP činné ZP k 31. 12. daného roku </t>
  </si>
  <si>
    <t xml:space="preserve">Příjmy celkem    </t>
  </si>
  <si>
    <t>(z odd. B/ZFZP)</t>
  </si>
  <si>
    <t xml:space="preserve">Výdaje celkem  </t>
  </si>
  <si>
    <t>ZP MV ČR</t>
  </si>
  <si>
    <t>ZPŠ</t>
  </si>
  <si>
    <t>VoZP ČR</t>
  </si>
  <si>
    <t>VZP ČR</t>
  </si>
  <si>
    <t>Stastistické povinnosti plněny nedostatečně i přes výzvy MF k dodržování povinností.</t>
  </si>
  <si>
    <t xml:space="preserve">Statistické údaje poskytovány v omezeném rozsahu - viz kapitola  souhrnné hodnocení. </t>
  </si>
  <si>
    <t>sloučených a likvidovaných uvedeny pouze v kapitole "Souhrn. hodn. vývoje systému v. z. p."</t>
  </si>
  <si>
    <t>Poznámka:</t>
  </si>
  <si>
    <t>pojistného po lhůtě splatnosti - v tis. Kč</t>
  </si>
  <si>
    <t>ZZP celkem</t>
  </si>
  <si>
    <t>Zaměstnanecká pojišťovna Škoda</t>
  </si>
  <si>
    <t>Česká průmyslová zdravotní pojišťovna</t>
  </si>
  <si>
    <t>ZPM</t>
  </si>
  <si>
    <t>KZ  na bankovním účtu ZFZP k 31.12. 2009</t>
  </si>
  <si>
    <t>Stav závazků vůči ZZ po lhůtě splatnosti k 31. 12. 2009 v tis. Kč</t>
  </si>
  <si>
    <t>Stav závazků vůči ZZ ve lhůtě splatnosti k 31. 12. 2009</t>
  </si>
  <si>
    <t xml:space="preserve">Česká průmyslová zdravotní pojišťovna </t>
  </si>
  <si>
    <t>ČPZP</t>
  </si>
  <si>
    <t xml:space="preserve"> Výdaje na věcné dávky zdravotní péče včetně korekcí, revizí a úhrad jiným ZP </t>
  </si>
  <si>
    <t>Propočet limitu nákladů na činnost</t>
  </si>
  <si>
    <t>podle § 7 vyhlášky č. 418/2003 Sb., ve znění pozd. předpisů</t>
  </si>
  <si>
    <t>vč. zdaňovaných - v tis. Kč</t>
  </si>
  <si>
    <t xml:space="preserve">včetně výdajů na zdaňovanou činnosti v tis. Kč </t>
  </si>
  <si>
    <t>včetně zdaňovaných činností v tis. Kč</t>
  </si>
  <si>
    <t xml:space="preserve">Saldo příjmů a výdajů celkem </t>
  </si>
  <si>
    <t>KZ  na bankovním účtu ZFZP k 31.12. 2010</t>
  </si>
  <si>
    <t>Stav závazků vůči ZZ po lhůtě splatnosti k 31. 12. 2010 v tis. Kč</t>
  </si>
  <si>
    <t>Stav závazků vůči ZZ ve lhůtě splatnosti k 31. 12. 2010</t>
  </si>
  <si>
    <t>K 31. 12. 2009</t>
  </si>
  <si>
    <t>ZFZP - konečné zůstatky na BÚ ZFZP a stavy závazků.</t>
  </si>
  <si>
    <t>limitu</t>
  </si>
  <si>
    <t>skut. přídělu</t>
  </si>
  <si>
    <t xml:space="preserve">Česká průmyslová zdravotní pojišťovna  </t>
  </si>
  <si>
    <t xml:space="preserve">Poznámky: </t>
  </si>
  <si>
    <t>Výdaje na zdravotní služby hrazené ze ZFZP</t>
  </si>
  <si>
    <t>Výdaje na zdravotní služby hrazené z jiných fondů</t>
  </si>
  <si>
    <t>Průměrný denní výdaj na zdravotní služby</t>
  </si>
  <si>
    <t xml:space="preserve"> Výdaje na věcné dávky zdravotní služby včetně korekcí, revizí a úhrad jiným ZP </t>
  </si>
  <si>
    <t>Saldo příjmů po přerozdělování  a výdajů na zdravotní služby</t>
  </si>
  <si>
    <t>Průměrný měsíční výdaj za zdravotní služby</t>
  </si>
  <si>
    <t>Skutečnost</t>
  </si>
  <si>
    <r>
      <t>1)</t>
    </r>
    <r>
      <rPr>
        <b/>
        <sz val="8"/>
        <rFont val="Arial"/>
        <family val="2"/>
        <charset val="238"/>
      </rPr>
      <t>Rozdíl mezi skutečnými výdaji na platby za nevýdělečné pojištěnce ze státního rozpočtu a výstupy z účetnictví je způsoben časovým posunem  v důsledku procesu 12. přerozdělování pojistného.</t>
    </r>
  </si>
  <si>
    <t xml:space="preserve">Výdaje na zdravotní péči byly v r. 2006 ovlivněny splátkou závazků po lhůtě splatnosti ve výši 8,2 mld. Kč </t>
  </si>
  <si>
    <t>Údaje za rok 2006 a r. 2007  vycházejí z ověřených výročních zpráv, které jsou schváleny  PSP ČR.</t>
  </si>
  <si>
    <t>x</t>
  </si>
  <si>
    <t xml:space="preserve">Saldo příjmů a výdajů bez  vlivu zdaňované činnosti </t>
  </si>
  <si>
    <t xml:space="preserve">Saldo všech příjmů celkem a výdajů celkem </t>
  </si>
  <si>
    <t xml:space="preserve">             náklady na zdaňovanou činnost </t>
  </si>
  <si>
    <t xml:space="preserve">             výdaje za cizince uhrazené poskytovatelům zdravotních služeb                                                                                                                </t>
  </si>
  <si>
    <t xml:space="preserve">             provozní režie</t>
  </si>
  <si>
    <t>v tom:  výdaje na zdravotní služby</t>
  </si>
  <si>
    <t>Výdaje v systému zdravotního pojištění celkem</t>
  </si>
  <si>
    <r>
      <t xml:space="preserve">              platby od zahr. pojišťoven na základě mezinár.smluv</t>
    </r>
    <r>
      <rPr>
        <b/>
        <vertAlign val="superscript"/>
        <sz val="9"/>
        <rFont val="Arial"/>
        <family val="2"/>
        <charset val="238"/>
      </rPr>
      <t xml:space="preserve"> </t>
    </r>
  </si>
  <si>
    <t xml:space="preserve">              výnosy ze zdaňované činnosti</t>
  </si>
  <si>
    <t xml:space="preserve">              ostatní příjmy a výnosy v.z.p.</t>
  </si>
  <si>
    <t>v tom:   inkaso pojistného po přerozdělování</t>
  </si>
  <si>
    <t>Příjmy v systému veřejného zdravotního pojištění celkem</t>
  </si>
  <si>
    <t>r. 2013/2012</t>
  </si>
  <si>
    <t>r. 2013 - r.2012</t>
  </si>
  <si>
    <t>r. 2013</t>
  </si>
  <si>
    <t>r. 2011/2010</t>
  </si>
  <si>
    <t>r. 2011 - r.2010</t>
  </si>
  <si>
    <t>r. 2011</t>
  </si>
  <si>
    <t>r. 2010/2009</t>
  </si>
  <si>
    <t>r. 2010 - r.2009</t>
  </si>
  <si>
    <t>r. 2010</t>
  </si>
  <si>
    <t>r. 2009/2008</t>
  </si>
  <si>
    <t>r. 2009 - r.2008</t>
  </si>
  <si>
    <t>r. 2009</t>
  </si>
  <si>
    <t>r. 2008</t>
  </si>
  <si>
    <t>r. 2007/2006</t>
  </si>
  <si>
    <t>r. 2007</t>
  </si>
  <si>
    <t>r. 2006/2005</t>
  </si>
  <si>
    <t>r. 2006</t>
  </si>
  <si>
    <t>2005/2004</t>
  </si>
  <si>
    <t>2004/2003</t>
  </si>
  <si>
    <t>v %</t>
  </si>
  <si>
    <t>v mil. Kč</t>
  </si>
  <si>
    <t>Vybrané ukazatele  v mil. Kč</t>
  </si>
  <si>
    <t>Změna</t>
  </si>
  <si>
    <t>Rozdíl</t>
  </si>
  <si>
    <t xml:space="preserve">Skutečnost       výroční zprávy </t>
  </si>
  <si>
    <t xml:space="preserve">Skutečnost </t>
  </si>
  <si>
    <t xml:space="preserve">Vývoj hospodaření veřejného zdravotního pojištění </t>
  </si>
  <si>
    <t>cca 883 mil. Kč= doplatek na základě vyúčtování</t>
  </si>
  <si>
    <t xml:space="preserve">2 062 mil Kč záloha na projekt </t>
  </si>
  <si>
    <t>r. 2014/2013</t>
  </si>
  <si>
    <t>r. 2014</t>
  </si>
  <si>
    <t>r. 2014 - r.2013</t>
  </si>
  <si>
    <t>KZ  na bankovním účtu ZFZP k 31.12. 2015</t>
  </si>
  <si>
    <t>Stav závazků vůči PZS po lhůtě splatnosti k 31. 12. 2015 v tis. Kč</t>
  </si>
  <si>
    <t>Stav závazků vůči PZS ve lhůtě splatnosti k 31. 12. 2015</t>
  </si>
  <si>
    <t>sl. 1</t>
  </si>
  <si>
    <t>r. 2015/2014</t>
  </si>
  <si>
    <t>r. 2015 - r.2014</t>
  </si>
  <si>
    <t>r. 2015</t>
  </si>
  <si>
    <t>Údaje r. 2014 jsou převzaty z hodnocení výročních zpráv 2014.</t>
  </si>
  <si>
    <t>Průměrný počet pojištěnců nezahrnuje pojištěnce,</t>
  </si>
  <si>
    <t>kteří dlouhodobě pobývají v cizině v souladu s § 8 odst. 4 zákona č. 48/1997 Sb.</t>
  </si>
  <si>
    <t>Propočtový ukazatel MF.</t>
  </si>
  <si>
    <t/>
  </si>
  <si>
    <t>plnění</t>
  </si>
  <si>
    <t>skuteč.</t>
  </si>
  <si>
    <t>2015/2014</t>
  </si>
  <si>
    <t>z toho závazky vůči PZS</t>
  </si>
  <si>
    <t>stav k 31. 12.</t>
  </si>
  <si>
    <t>Rok 2015</t>
  </si>
  <si>
    <t>Skutečný</t>
  </si>
  <si>
    <t>sl. 2</t>
  </si>
  <si>
    <t>sl. 3</t>
  </si>
  <si>
    <t>Nárůst/Pokles</t>
  </si>
  <si>
    <t xml:space="preserve">rozdíl </t>
  </si>
  <si>
    <t xml:space="preserve"> sl. 4 = sl. 2 - sl.1</t>
  </si>
  <si>
    <t xml:space="preserve"> sl. 5 = sl. 3 - sl.2</t>
  </si>
  <si>
    <t>RF - konečné zůstatky na BÚ RF .</t>
  </si>
  <si>
    <t>A. Skutečné naplnění rezevního fondu</t>
  </si>
  <si>
    <t>B. Zákonná výše naplnění rezervního fondu k rozvahovému dni</t>
  </si>
  <si>
    <t>Rozdil A. - B.</t>
  </si>
  <si>
    <r>
      <t xml:space="preserve">Poznámka: </t>
    </r>
    <r>
      <rPr>
        <sz val="8"/>
        <rFont val="Arial CE"/>
        <charset val="238"/>
      </rPr>
      <t>Drobné záporné rozdíly u zaměstanenckých zdravotních pojišťoven nejsou způsobeny nedostatkem finančních prostředků, ale skutečností, 
že podle odst. 4) § 2 vyhlášky 418/2003 Sb. zdravotní pojišťovny musí zajistit naplnění fondu k rozvahovému dni (tj. k 31.3.) a nikoliv k 31. 12. Rezervy jsou uváděny včetně cenných papírů.</t>
    </r>
  </si>
  <si>
    <t>Příloha: Tabulka č.2</t>
  </si>
  <si>
    <t>Čistá výše v tis. Kč</t>
  </si>
  <si>
    <t>Položka výkazu</t>
  </si>
  <si>
    <t>Všeobecná zdravotní pojišťovna České republiky</t>
  </si>
  <si>
    <t>Vojenská zdravotní pojišťovna České republiky</t>
  </si>
  <si>
    <t xml:space="preserve">Oborová zdravotní pojišťovna </t>
  </si>
  <si>
    <t>Zdravotní pojišťovna ministerstva vnitra České republiky</t>
  </si>
  <si>
    <t>Souhrn ZP</t>
  </si>
  <si>
    <t>Souhrn pouze ZZP</t>
  </si>
  <si>
    <t>A. Dlouhodobý nehmotný majetek</t>
  </si>
  <si>
    <t>I. Dlouhodobý nehmotný majetek</t>
  </si>
  <si>
    <t>II. Nedokončený dlouhodobý nehmotný majetek</t>
  </si>
  <si>
    <t>III. Poskytnuté zálohy na pořízení nehmotného majetku</t>
  </si>
  <si>
    <t xml:space="preserve">B. Finanční umístění (investice)                                                                    </t>
  </si>
  <si>
    <t>C. Dlouhodobý hmotný majetek</t>
  </si>
  <si>
    <t>I. Pozemky a stavby</t>
  </si>
  <si>
    <t>1. Pozemky</t>
  </si>
  <si>
    <t>2. Stavby</t>
  </si>
  <si>
    <t>II. Movitý majetek</t>
  </si>
  <si>
    <t>1. Movitý majetek - odepisovaný</t>
  </si>
  <si>
    <t>2. Movitý majetek - neodepisovaný</t>
  </si>
  <si>
    <t>III. Nedokončený dlouhodobý hmotný majetek</t>
  </si>
  <si>
    <t>IV. Poskytnuté zálohy na pořízení hmotného majetku</t>
  </si>
  <si>
    <t>D. Dlouhodobý finanční majetek</t>
  </si>
  <si>
    <t>I. Podíly v podnikatelských seskupeních</t>
  </si>
  <si>
    <t>1. Podíly v ovládaných osobách</t>
  </si>
  <si>
    <t>2. Dluhopisy vydané ovládanými osobami a zápůjčky nebo uvěry poskytnuté těmto os.</t>
  </si>
  <si>
    <t>3. Podíly s podstatným vlivem</t>
  </si>
  <si>
    <t>4. Dluhopisy vyd. os., ve kterých má úč. j. podst. vliv, a zápůj. n. úvěry poskyt. těmto os.</t>
  </si>
  <si>
    <t>II. Jiný dlouhodobý finanční majetek</t>
  </si>
  <si>
    <t>1. Akcie a ostatní cenné papíry s proměnlivým výnosem, ostatní podíly</t>
  </si>
  <si>
    <t>2. Dluhové cenné papíry</t>
  </si>
  <si>
    <t>3. Depozita u finančních institucí</t>
  </si>
  <si>
    <t>4. Ostatní dlouhodobý finanční majetek</t>
  </si>
  <si>
    <t>E. Dlužníci</t>
  </si>
  <si>
    <t>I. Pohledávky z veřejného zdravotního pojištění</t>
  </si>
  <si>
    <t>1. Pohledávky za plátci pojistného</t>
  </si>
  <si>
    <t>2. Pohledávky za poskytovateli zdravotních služeb</t>
  </si>
  <si>
    <t>3. Pohledávky z přerozdělení pojistného</t>
  </si>
  <si>
    <t>4. Pohledávky z náhrad škod veřejného zdravotního pojištění</t>
  </si>
  <si>
    <t>5. Pohledávky z přeplatků do zajišťovacího fondu</t>
  </si>
  <si>
    <t>6. Pohledávky z plnění mezinárodních smluv o zdravotní péči</t>
  </si>
  <si>
    <t>7. Dohadné položky aktivní</t>
  </si>
  <si>
    <t>8. Ostatní pohledávky</t>
  </si>
  <si>
    <t xml:space="preserve">II. Ostatní pohledávky </t>
  </si>
  <si>
    <t>1. Krátkodobé</t>
  </si>
  <si>
    <t>2. Dlouhodobé</t>
  </si>
  <si>
    <t xml:space="preserve">F. Ostatní aktiva                                                                                </t>
  </si>
  <si>
    <t>I. Zásoby</t>
  </si>
  <si>
    <t>II. Hotovost na účtech u finančních institucí a hotovost v pokladně</t>
  </si>
  <si>
    <t>1. Zvláštní bankovní účty</t>
  </si>
  <si>
    <t>1.1 Základního fondu</t>
  </si>
  <si>
    <t>1.2 Rezervního fondu</t>
  </si>
  <si>
    <t>1.3 Provozního fondu</t>
  </si>
  <si>
    <t>1.4 Sociálního fondu</t>
  </si>
  <si>
    <t>1.5 Fondu reprodukce majetku</t>
  </si>
  <si>
    <t>1.6 Fondu prevence</t>
  </si>
  <si>
    <t>1.7 Fondu pro úhradu preventivní péče</t>
  </si>
  <si>
    <t>1.8 Fondu pro zprostředkování úhrady zdravotní péče</t>
  </si>
  <si>
    <t>1.9 Fondu pro úhradu závodní preventivní péče z prostředků zaměstnavatele</t>
  </si>
  <si>
    <t>1.10 Ostatní bankovní účty</t>
  </si>
  <si>
    <t>2. Pokladna a jiné pokladní hodnoty</t>
  </si>
  <si>
    <t>III. Jiná aktiva</t>
  </si>
  <si>
    <t>G. Časové rozlišení</t>
  </si>
  <si>
    <t>I. Náklady příštích období</t>
  </si>
  <si>
    <t>II. Příjmy příštích období</t>
  </si>
  <si>
    <t xml:space="preserve">AKTIVA CELKEM                                          </t>
  </si>
  <si>
    <t>souhrn ZP</t>
  </si>
  <si>
    <t>A. Vlastní kapitál</t>
  </si>
  <si>
    <t>I. Základní kapitál</t>
  </si>
  <si>
    <t>II. Oceňovací rozdíly</t>
  </si>
  <si>
    <t>III. Ostatní kapitálové fondy</t>
  </si>
  <si>
    <t>1. Provozní fond</t>
  </si>
  <si>
    <t>2. Sociální fond</t>
  </si>
  <si>
    <t>3. Fond majetku</t>
  </si>
  <si>
    <t>4. Fond reprodukce majetku</t>
  </si>
  <si>
    <t>5. Fond prevence</t>
  </si>
  <si>
    <t>6. Fond pro úhradu preventivní péče</t>
  </si>
  <si>
    <t>7. Fond pro zprostředkování úhrady zdravotní péče</t>
  </si>
  <si>
    <t>8. Fond pro úhradu závodní preventivní péče z prostředků zaměstnavatele</t>
  </si>
  <si>
    <t>9. Jiné</t>
  </si>
  <si>
    <t>IV. Ostatní fondy ze zisku</t>
  </si>
  <si>
    <t>1. Zdroj podílů v ovládaných osobách</t>
  </si>
  <si>
    <t>2. Jiné ostatní fondy ze zisku</t>
  </si>
  <si>
    <t>V. Fondy veřejného zdravotního pojištění</t>
  </si>
  <si>
    <t>1. Základní fond</t>
  </si>
  <si>
    <t>2. Rezervní fond</t>
  </si>
  <si>
    <t>VI. Výsledek hospodaření minulých let</t>
  </si>
  <si>
    <t>VII. Výsledek hospodaření běžného účetního období</t>
  </si>
  <si>
    <t xml:space="preserve">B. Rezervy </t>
  </si>
  <si>
    <t>C. Věřitelé</t>
  </si>
  <si>
    <t>I. Závazky z veřejného zdravotního pojištění</t>
  </si>
  <si>
    <t>1. Závazky za plátci pojistného</t>
  </si>
  <si>
    <t>2. Závazky k poskytovatelům zdravotních služeb</t>
  </si>
  <si>
    <t>3. Závazky z přerozdělení pojistného</t>
  </si>
  <si>
    <t>4. Závazky k zajišťovacímu fondu</t>
  </si>
  <si>
    <t>5. Závazky z plnění mezinárodních smluv o zdravotní péči</t>
  </si>
  <si>
    <t>6. Dohadné položky pasivní</t>
  </si>
  <si>
    <t>7. Ostatní závazky</t>
  </si>
  <si>
    <t>II. Závazky z dluhových cenných papírů, z toho:</t>
  </si>
  <si>
    <t>1. Směnitelné (konvertibilní) dluhopisy</t>
  </si>
  <si>
    <t>III. Závazky vůči finančním institucím</t>
  </si>
  <si>
    <t>IV. Ostatní závazky</t>
  </si>
  <si>
    <t>1. Dluhy daňové</t>
  </si>
  <si>
    <t>2. Dluhy ze sociálního zabezpečení a veřejného zdravotního pojištění</t>
  </si>
  <si>
    <t>3. Ostatní závazky</t>
  </si>
  <si>
    <t xml:space="preserve">D. Ostatní pasiva </t>
  </si>
  <si>
    <t>E. Časové rozlišení</t>
  </si>
  <si>
    <t xml:space="preserve">I.  Výdaje příštích období </t>
  </si>
  <si>
    <t>II.  Výnosy příštích období</t>
  </si>
  <si>
    <t>PASIVA CELKEM</t>
  </si>
  <si>
    <t>Rok 2016</t>
  </si>
  <si>
    <t>ZPP 2016</t>
  </si>
  <si>
    <t>2016/2015</t>
  </si>
  <si>
    <t>K 31.12.2016</t>
  </si>
  <si>
    <t>Údaje r. 2015 jsou převzaty z hodnocení výročních zpráv 2015.</t>
  </si>
  <si>
    <t>Údaje r. 2016 jsou převzaty z VZ 2016.</t>
  </si>
  <si>
    <t>Údaje ZPP 2016 vychází ze ZPP 2016 jednotlivých ZP.</t>
  </si>
  <si>
    <t>Rozvaha zdravotních pojišťoven k 31. 12. 2016 - AKTIVA</t>
  </si>
  <si>
    <t>Rozvaha zdravotních pojišťoven k 31. 12. 2016 - PASIVA</t>
  </si>
  <si>
    <t>2016-2015</t>
  </si>
  <si>
    <r>
      <t xml:space="preserve">              z toho:  ze SR na nevýdělečné pojištěnce</t>
    </r>
    <r>
      <rPr>
        <vertAlign val="superscript"/>
        <sz val="9"/>
        <rFont val="Arial"/>
        <family val="2"/>
        <charset val="238"/>
      </rPr>
      <t>1)</t>
    </r>
  </si>
  <si>
    <t>r. 2016</t>
  </si>
  <si>
    <t>r. 2016 - r. 2015</t>
  </si>
  <si>
    <t>r. 2016/2015</t>
  </si>
  <si>
    <t>KZ  na bankovním účtu ZFZP k 31.12. 2016</t>
  </si>
  <si>
    <t>Stav závazků vůči PZS po lhůtě splatnosti k 31. 12. 2016 v tis. Kč</t>
  </si>
  <si>
    <t>Stav závazků vůči PZS ve lhůtě splatnosti k 31. 12. 2016</t>
  </si>
  <si>
    <t>k 31.12. 2016</t>
  </si>
  <si>
    <t>2015-2014</t>
  </si>
  <si>
    <t>K 31. 12. 2016</t>
  </si>
  <si>
    <t>K 31. 12. 2015</t>
  </si>
  <si>
    <t>Výdaje na zdravotní služby hrazené ze ZFZP a z jiných fondů</t>
  </si>
  <si>
    <t xml:space="preserve"> v tis. Kč (z odd. B/ZFZP a jiné fondy /odd. 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</si>
</sst>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5" formatCode="#,##0\ &quot;Kč&quot;;\-#,##0\ &quot;Kč&quot;"/>
    <numFmt numFmtId="42" formatCode="_-* #,##0\ &quot;Kč&quot;_-;\-* #,##0\ &quot;Kč&quot;_-;_-* &quot;-&quot;\ &quot;Kč&quot;_-;_-@_-"/>
    <numFmt numFmtId="44" formatCode="_-* #,##0.00\ &quot;Kč&quot;_-;\-* #,##0.00\ &quot;Kč&quot;_-;_-* &quot;-&quot;??\ &quot;Kč&quot;_-;_-@_-"/>
    <numFmt numFmtId="164" formatCode="_-* #,##0\ _K_č_-;\-* #,##0\ _K_č_-;_-* &quot;-&quot;\ _K_č_-;_-@_-"/>
    <numFmt numFmtId="165" formatCode="_-* #,##0.00\ _K_č_-;\-* #,##0.00\ _K_č_-;_-* &quot;-&quot;??\ _K_č_-;_-@_-"/>
    <numFmt numFmtId="166" formatCode="0.0"/>
    <numFmt numFmtId="167" formatCode="#,##0.0"/>
    <numFmt numFmtId="168" formatCode="@*."/>
    <numFmt numFmtId="169" formatCode="_ @*."/>
    <numFmt numFmtId="170" formatCode="__@*."/>
    <numFmt numFmtId="171" formatCode="_(* #,##0.00_);_(* \(#,##0.00\);_(* &quot;-&quot;??_);_(@_)"/>
    <numFmt numFmtId="172" formatCode="_(* #,##0_);_(* \(#,##0\);_(* &quot;-&quot;_);_(@_)"/>
    <numFmt numFmtId="173" formatCode="_(&quot;$&quot;* #,##0_);_(&quot;$&quot;* \(#,##0\);_(&quot;$&quot;* &quot;-&quot;_);_(@_)"/>
    <numFmt numFmtId="174" formatCode="m\o\n\th\ d\,\ \y\y\y\y"/>
  </numFmts>
  <fonts count="90" x14ac:knownFonts="1">
    <font>
      <sz val="8"/>
      <name val="Times New Roman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8"/>
      <name val="Times New Roman CE"/>
      <charset val="238"/>
    </font>
    <font>
      <sz val="8"/>
      <name val="Times New Roman CE"/>
      <charset val="238"/>
    </font>
    <font>
      <sz val="9"/>
      <name val="Arial CE"/>
      <family val="2"/>
      <charset val="238"/>
    </font>
    <font>
      <b/>
      <sz val="9"/>
      <name val="Arial CE"/>
      <family val="2"/>
      <charset val="238"/>
    </font>
    <font>
      <b/>
      <sz val="9"/>
      <name val="Arial CE"/>
      <charset val="238"/>
    </font>
    <font>
      <sz val="9"/>
      <name val="Times New Roman CE"/>
      <charset val="238"/>
    </font>
    <font>
      <sz val="9"/>
      <name val="Arial"/>
      <family val="2"/>
      <charset val="238"/>
    </font>
    <font>
      <sz val="8"/>
      <name val="Arial CE"/>
      <family val="2"/>
      <charset val="238"/>
    </font>
    <font>
      <b/>
      <sz val="8"/>
      <name val="Arial CE"/>
      <family val="2"/>
      <charset val="238"/>
    </font>
    <font>
      <sz val="7"/>
      <name val="Times New Roman CE"/>
      <charset val="238"/>
    </font>
    <font>
      <sz val="10"/>
      <name val="Arial CE"/>
      <family val="2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0"/>
      <name val="Arial CE"/>
      <charset val="238"/>
    </font>
    <font>
      <sz val="10"/>
      <name val="MS Sans Serif"/>
      <family val="2"/>
      <charset val="238"/>
    </font>
    <font>
      <b/>
      <sz val="8"/>
      <name val="Arial CE"/>
      <charset val="238"/>
    </font>
    <font>
      <b/>
      <sz val="8"/>
      <name val="Arial"/>
      <family val="2"/>
      <charset val="238"/>
    </font>
    <font>
      <b/>
      <sz val="9"/>
      <name val="Times New Roman CE"/>
      <charset val="238"/>
    </font>
    <font>
      <b/>
      <sz val="11"/>
      <name val="Arial CE"/>
      <family val="2"/>
      <charset val="238"/>
    </font>
    <font>
      <sz val="9"/>
      <color indexed="60"/>
      <name val="Arial CE"/>
      <family val="2"/>
      <charset val="238"/>
    </font>
    <font>
      <sz val="7"/>
      <color indexed="60"/>
      <name val="Times New Roman CE"/>
      <charset val="238"/>
    </font>
    <font>
      <sz val="8"/>
      <name val="Arial CE"/>
      <charset val="238"/>
    </font>
    <font>
      <sz val="10"/>
      <name val="Times New Roman CE"/>
      <charset val="238"/>
    </font>
    <font>
      <sz val="8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 CE"/>
      <family val="2"/>
      <charset val="238"/>
    </font>
    <font>
      <b/>
      <sz val="7"/>
      <name val="Arial CE"/>
      <family val="2"/>
      <charset val="238"/>
    </font>
    <font>
      <b/>
      <i/>
      <sz val="8"/>
      <name val="Arial CE"/>
      <charset val="238"/>
    </font>
    <font>
      <b/>
      <sz val="7"/>
      <name val="Times New Roman CE"/>
      <charset val="238"/>
    </font>
    <font>
      <sz val="9"/>
      <color indexed="10"/>
      <name val="Arial CE"/>
      <charset val="238"/>
    </font>
    <font>
      <sz val="9"/>
      <color rgb="FFFF0000"/>
      <name val="Arial CE"/>
      <family val="2"/>
      <charset val="238"/>
    </font>
    <font>
      <b/>
      <sz val="9"/>
      <color rgb="FFFF0000"/>
      <name val="Arial CE"/>
      <family val="2"/>
      <charset val="238"/>
    </font>
    <font>
      <sz val="9"/>
      <color rgb="FFFF0000"/>
      <name val="Arial CE"/>
      <charset val="238"/>
    </font>
    <font>
      <sz val="9"/>
      <color rgb="FFFF0000"/>
      <name val="Arial"/>
      <family val="2"/>
      <charset val="238"/>
    </font>
    <font>
      <b/>
      <sz val="9"/>
      <color rgb="FFFF0000"/>
      <name val="Arial CE"/>
      <charset val="238"/>
    </font>
    <font>
      <sz val="8"/>
      <color rgb="FFFF0000"/>
      <name val="Arial CE"/>
      <family val="2"/>
      <charset val="238"/>
    </font>
    <font>
      <sz val="8"/>
      <color rgb="FFFF0000"/>
      <name val="Arial CE"/>
      <charset val="238"/>
    </font>
    <font>
      <b/>
      <sz val="8"/>
      <color rgb="FFFF0000"/>
      <name val="Arial CE"/>
      <charset val="238"/>
    </font>
    <font>
      <sz val="10"/>
      <color rgb="FFFF0000"/>
      <name val="Arial CE"/>
      <charset val="238"/>
    </font>
    <font>
      <sz val="8"/>
      <color rgb="FFFF0000"/>
      <name val="Arial"/>
      <family val="2"/>
      <charset val="238"/>
    </font>
    <font>
      <b/>
      <sz val="8"/>
      <color rgb="FFFF0000"/>
      <name val="Arial CE"/>
      <family val="2"/>
      <charset val="238"/>
    </font>
    <font>
      <b/>
      <sz val="8"/>
      <color rgb="FFFF0000"/>
      <name val="Times New Roman CE"/>
      <charset val="238"/>
    </font>
    <font>
      <b/>
      <sz val="9"/>
      <color rgb="FFFF0000"/>
      <name val="Times New Roman CE"/>
      <charset val="238"/>
    </font>
    <font>
      <sz val="10"/>
      <color rgb="FFFF0000"/>
      <name val="Arial CE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vertAlign val="superscript"/>
      <sz val="9"/>
      <name val="Arial"/>
      <family val="2"/>
      <charset val="238"/>
    </font>
    <font>
      <b/>
      <vertAlign val="superscript"/>
      <sz val="8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1"/>
      <name val="Arial"/>
      <family val="2"/>
      <charset val="238"/>
    </font>
    <font>
      <b/>
      <vertAlign val="superscript"/>
      <sz val="9"/>
      <name val="Arial"/>
      <family val="2"/>
      <charset val="238"/>
    </font>
    <font>
      <sz val="7"/>
      <name val="Arial CE"/>
      <family val="2"/>
      <charset val="238"/>
    </font>
    <font>
      <sz val="7"/>
      <name val="Arial CE"/>
      <charset val="238"/>
    </font>
    <font>
      <b/>
      <sz val="8"/>
      <name val="Arial"/>
      <family val="2"/>
    </font>
    <font>
      <sz val="8"/>
      <name val="Arial"/>
      <family val="2"/>
    </font>
    <font>
      <b/>
      <sz val="9"/>
      <name val="Arial Narrow"/>
      <family val="2"/>
    </font>
    <font>
      <b/>
      <sz val="9"/>
      <name val="Arial Narrow"/>
      <family val="2"/>
      <charset val="238"/>
    </font>
    <font>
      <sz val="9"/>
      <name val="Arial Narrow"/>
      <family val="2"/>
      <charset val="238"/>
    </font>
    <font>
      <sz val="11"/>
      <color theme="1"/>
      <name val="Calibri"/>
      <family val="2"/>
      <scheme val="minor"/>
    </font>
    <font>
      <b/>
      <sz val="10"/>
      <name val="Arial"/>
      <family val="2"/>
      <charset val="238"/>
    </font>
    <font>
      <sz val="11"/>
      <color indexed="8"/>
      <name val="Arial"/>
      <family val="2"/>
      <charset val="238"/>
    </font>
    <font>
      <sz val="11"/>
      <color indexed="9"/>
      <name val="Arial"/>
      <family val="2"/>
      <charset val="238"/>
    </font>
    <font>
      <b/>
      <sz val="11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20"/>
      <name val="Arial"/>
      <family val="2"/>
      <charset val="238"/>
    </font>
    <font>
      <b/>
      <sz val="11"/>
      <color indexed="9"/>
      <name val="Arial"/>
      <family val="2"/>
      <charset val="238"/>
    </font>
    <font>
      <b/>
      <sz val="15"/>
      <color indexed="56"/>
      <name val="Arial"/>
      <family val="2"/>
      <charset val="238"/>
    </font>
    <font>
      <b/>
      <sz val="13"/>
      <color indexed="56"/>
      <name val="Arial"/>
      <family val="2"/>
      <charset val="238"/>
    </font>
    <font>
      <b/>
      <sz val="11"/>
      <color indexed="56"/>
      <name val="Arial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1"/>
      <color indexed="52"/>
      <name val="Arial"/>
      <family val="2"/>
      <charset val="238"/>
    </font>
    <font>
      <sz val="11"/>
      <color indexed="17"/>
      <name val="Arial"/>
      <family val="2"/>
      <charset val="238"/>
    </font>
    <font>
      <sz val="11"/>
      <color indexed="10"/>
      <name val="Arial"/>
      <family val="2"/>
      <charset val="238"/>
    </font>
    <font>
      <sz val="11"/>
      <color indexed="62"/>
      <name val="Arial"/>
      <family val="2"/>
      <charset val="238"/>
    </font>
    <font>
      <b/>
      <sz val="11"/>
      <color indexed="52"/>
      <name val="Arial"/>
      <family val="2"/>
      <charset val="238"/>
    </font>
    <font>
      <b/>
      <sz val="11"/>
      <color indexed="63"/>
      <name val="Arial"/>
      <family val="2"/>
      <charset val="238"/>
    </font>
    <font>
      <i/>
      <sz val="11"/>
      <color indexed="23"/>
      <name val="Arial"/>
      <family val="2"/>
      <charset val="238"/>
    </font>
    <font>
      <b/>
      <sz val="1"/>
      <color indexed="8"/>
      <name val="Courier"/>
      <family val="1"/>
      <charset val="238"/>
    </font>
    <font>
      <sz val="10"/>
      <name val="Arial"/>
      <family val="2"/>
    </font>
    <font>
      <sz val="1"/>
      <color indexed="8"/>
      <name val="Courier"/>
      <family val="1"/>
      <charset val="238"/>
    </font>
    <font>
      <u/>
      <sz val="10"/>
      <color indexed="12"/>
      <name val="Times New Roman CE"/>
      <family val="2"/>
      <charset val="238"/>
    </font>
    <font>
      <u/>
      <sz val="8"/>
      <color rgb="FF417D95"/>
      <name val="Calibri"/>
      <family val="2"/>
      <scheme val="minor"/>
    </font>
    <font>
      <u/>
      <sz val="10"/>
      <color theme="10"/>
      <name val="Calibri"/>
      <family val="2"/>
      <charset val="238"/>
      <scheme val="minor"/>
    </font>
    <font>
      <sz val="8"/>
      <color theme="1"/>
      <name val="Calibri"/>
      <family val="2"/>
      <scheme val="minor"/>
    </font>
    <font>
      <u/>
      <sz val="10"/>
      <color indexed="12"/>
      <name val="Arial"/>
      <family val="2"/>
      <charset val="238"/>
    </font>
  </fonts>
  <fills count="2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0" tint="-0.14999847407452621"/>
        <bgColor indexed="64"/>
      </patternFill>
    </fill>
  </fills>
  <borders count="193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117">
    <xf numFmtId="0" fontId="0" fillId="0" borderId="0"/>
    <xf numFmtId="0" fontId="16" fillId="0" borderId="0"/>
    <xf numFmtId="0" fontId="17" fillId="0" borderId="0"/>
    <xf numFmtId="0" fontId="4" fillId="0" borderId="0"/>
    <xf numFmtId="0" fontId="16" fillId="0" borderId="0"/>
    <xf numFmtId="0" fontId="56" fillId="4" borderId="161" applyBorder="0"/>
    <xf numFmtId="4" fontId="57" fillId="5" borderId="162" applyNumberFormat="0" applyProtection="0">
      <alignment horizontal="left" vertical="center" indent="1"/>
    </xf>
    <xf numFmtId="4" fontId="57" fillId="5" borderId="162" applyNumberFormat="0" applyProtection="0">
      <alignment horizontal="left" vertical="center" indent="1"/>
    </xf>
    <xf numFmtId="4" fontId="57" fillId="0" borderId="162" applyNumberFormat="0" applyProtection="0">
      <alignment horizontal="right" vertical="center"/>
    </xf>
    <xf numFmtId="0" fontId="16" fillId="0" borderId="0"/>
    <xf numFmtId="168" fontId="58" fillId="0" borderId="0" applyProtection="0">
      <alignment wrapText="1"/>
    </xf>
    <xf numFmtId="169" fontId="59" fillId="0" borderId="0"/>
    <xf numFmtId="170" fontId="60" fillId="0" borderId="0" applyProtection="0"/>
    <xf numFmtId="171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4" fontId="47" fillId="0" borderId="0" applyFont="0" applyFill="0" applyBorder="0" applyAlignment="0" applyProtection="0"/>
    <xf numFmtId="0" fontId="16" fillId="0" borderId="0"/>
    <xf numFmtId="0" fontId="47" fillId="0" borderId="0"/>
    <xf numFmtId="0" fontId="61" fillId="0" borderId="0"/>
    <xf numFmtId="0" fontId="16" fillId="0" borderId="0"/>
    <xf numFmtId="9" fontId="16" fillId="0" borderId="0" applyFont="0" applyFill="0" applyBorder="0" applyAlignment="0" applyProtection="0"/>
    <xf numFmtId="0" fontId="47" fillId="0" borderId="0"/>
    <xf numFmtId="0" fontId="63" fillId="7" borderId="0" applyNumberFormat="0" applyBorder="0" applyAlignment="0" applyProtection="0"/>
    <xf numFmtId="0" fontId="63" fillId="8" borderId="0" applyNumberFormat="0" applyBorder="0" applyAlignment="0" applyProtection="0"/>
    <xf numFmtId="0" fontId="63" fillId="9" borderId="0" applyNumberFormat="0" applyBorder="0" applyAlignment="0" applyProtection="0"/>
    <xf numFmtId="0" fontId="63" fillId="10" borderId="0" applyNumberFormat="0" applyBorder="0" applyAlignment="0" applyProtection="0"/>
    <xf numFmtId="0" fontId="63" fillId="11" borderId="0" applyNumberFormat="0" applyBorder="0" applyAlignment="0" applyProtection="0"/>
    <xf numFmtId="0" fontId="63" fillId="12" borderId="0" applyNumberFormat="0" applyBorder="0" applyAlignment="0" applyProtection="0"/>
    <xf numFmtId="0" fontId="63" fillId="13" borderId="0" applyNumberFormat="0" applyBorder="0" applyAlignment="0" applyProtection="0"/>
    <xf numFmtId="0" fontId="63" fillId="14" borderId="0" applyNumberFormat="0" applyBorder="0" applyAlignment="0" applyProtection="0"/>
    <xf numFmtId="0" fontId="63" fillId="15" borderId="0" applyNumberFormat="0" applyBorder="0" applyAlignment="0" applyProtection="0"/>
    <xf numFmtId="0" fontId="63" fillId="10" borderId="0" applyNumberFormat="0" applyBorder="0" applyAlignment="0" applyProtection="0"/>
    <xf numFmtId="0" fontId="63" fillId="13" borderId="0" applyNumberFormat="0" applyBorder="0" applyAlignment="0" applyProtection="0"/>
    <xf numFmtId="0" fontId="63" fillId="16" borderId="0" applyNumberFormat="0" applyBorder="0" applyAlignment="0" applyProtection="0"/>
    <xf numFmtId="0" fontId="64" fillId="17" borderId="0" applyNumberFormat="0" applyBorder="0" applyAlignment="0" applyProtection="0"/>
    <xf numFmtId="0" fontId="64" fillId="14" borderId="0" applyNumberFormat="0" applyBorder="0" applyAlignment="0" applyProtection="0"/>
    <xf numFmtId="0" fontId="64" fillId="15" borderId="0" applyNumberFormat="0" applyBorder="0" applyAlignment="0" applyProtection="0"/>
    <xf numFmtId="0" fontId="64" fillId="18" borderId="0" applyNumberFormat="0" applyBorder="0" applyAlignment="0" applyProtection="0"/>
    <xf numFmtId="0" fontId="64" fillId="5" borderId="0" applyNumberFormat="0" applyBorder="0" applyAlignment="0" applyProtection="0"/>
    <xf numFmtId="0" fontId="64" fillId="19" borderId="0" applyNumberFormat="0" applyBorder="0" applyAlignment="0" applyProtection="0"/>
    <xf numFmtId="0" fontId="65" fillId="0" borderId="181" applyNumberFormat="0" applyFill="0" applyAlignment="0" applyProtection="0"/>
    <xf numFmtId="171" fontId="1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67" fillId="8" borderId="0" applyNumberFormat="0" applyBorder="0" applyAlignment="0" applyProtection="0"/>
    <xf numFmtId="0" fontId="68" fillId="20" borderId="182" applyNumberFormat="0" applyAlignment="0" applyProtection="0"/>
    <xf numFmtId="0" fontId="69" fillId="0" borderId="183" applyNumberFormat="0" applyFill="0" applyAlignment="0" applyProtection="0"/>
    <xf numFmtId="0" fontId="70" fillId="0" borderId="184" applyNumberFormat="0" applyFill="0" applyAlignment="0" applyProtection="0"/>
    <xf numFmtId="0" fontId="71" fillId="0" borderId="185" applyNumberFormat="0" applyFill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21" borderId="0" applyNumberFormat="0" applyBorder="0" applyAlignment="0" applyProtection="0"/>
    <xf numFmtId="0" fontId="16" fillId="0" borderId="0"/>
    <xf numFmtId="0" fontId="74" fillId="0" borderId="0"/>
    <xf numFmtId="0" fontId="2" fillId="0" borderId="0"/>
    <xf numFmtId="0" fontId="16" fillId="0" borderId="0"/>
    <xf numFmtId="0" fontId="16" fillId="0" borderId="0"/>
    <xf numFmtId="0" fontId="16" fillId="0" borderId="0"/>
    <xf numFmtId="0" fontId="63" fillId="22" borderId="186" applyNumberFormat="0" applyFont="0" applyAlignment="0" applyProtection="0"/>
    <xf numFmtId="0" fontId="75" fillId="0" borderId="187" applyNumberFormat="0" applyFill="0" applyAlignment="0" applyProtection="0"/>
    <xf numFmtId="0" fontId="76" fillId="9" borderId="0" applyNumberFormat="0" applyBorder="0" applyAlignment="0" applyProtection="0"/>
    <xf numFmtId="0" fontId="77" fillId="0" borderId="0" applyNumberFormat="0" applyFill="0" applyBorder="0" applyAlignment="0" applyProtection="0"/>
    <xf numFmtId="0" fontId="78" fillId="12" borderId="188" applyNumberFormat="0" applyAlignment="0" applyProtection="0"/>
    <xf numFmtId="0" fontId="79" fillId="23" borderId="188" applyNumberFormat="0" applyAlignment="0" applyProtection="0"/>
    <xf numFmtId="0" fontId="80" fillId="23" borderId="189" applyNumberFormat="0" applyAlignment="0" applyProtection="0"/>
    <xf numFmtId="0" fontId="81" fillId="0" borderId="0" applyNumberFormat="0" applyFill="0" applyBorder="0" applyAlignment="0" applyProtection="0"/>
    <xf numFmtId="0" fontId="64" fillId="24" borderId="0" applyNumberFormat="0" applyBorder="0" applyAlignment="0" applyProtection="0"/>
    <xf numFmtId="0" fontId="64" fillId="25" borderId="0" applyNumberFormat="0" applyBorder="0" applyAlignment="0" applyProtection="0"/>
    <xf numFmtId="0" fontId="64" fillId="26" borderId="0" applyNumberFormat="0" applyBorder="0" applyAlignment="0" applyProtection="0"/>
    <xf numFmtId="0" fontId="64" fillId="18" borderId="0" applyNumberFormat="0" applyBorder="0" applyAlignment="0" applyProtection="0"/>
    <xf numFmtId="0" fontId="64" fillId="5" borderId="0" applyNumberFormat="0" applyBorder="0" applyAlignment="0" applyProtection="0"/>
    <xf numFmtId="0" fontId="64" fillId="27" borderId="0" applyNumberFormat="0" applyBorder="0" applyAlignment="0" applyProtection="0"/>
    <xf numFmtId="0" fontId="13" fillId="0" borderId="0"/>
    <xf numFmtId="0" fontId="4" fillId="0" borderId="0"/>
    <xf numFmtId="9" fontId="61" fillId="0" borderId="0" applyFont="0" applyFill="0" applyBorder="0" applyAlignment="0" applyProtection="0"/>
    <xf numFmtId="0" fontId="1" fillId="0" borderId="0"/>
    <xf numFmtId="0" fontId="82" fillId="0" borderId="0">
      <protection locked="0"/>
    </xf>
    <xf numFmtId="172" fontId="83" fillId="0" borderId="0" applyFont="0" applyFill="0" applyBorder="0" applyAlignment="0" applyProtection="0"/>
    <xf numFmtId="164" fontId="83" fillId="0" borderId="0" applyFont="0" applyFill="0" applyBorder="0" applyAlignment="0" applyProtection="0"/>
    <xf numFmtId="0" fontId="84" fillId="0" borderId="0">
      <protection locked="0"/>
    </xf>
    <xf numFmtId="0" fontId="84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3" fontId="83" fillId="0" borderId="0" applyFont="0" applyFill="0" applyBorder="0" applyAlignment="0" applyProtection="0"/>
    <xf numFmtId="0" fontId="84" fillId="0" borderId="0">
      <protection locked="0"/>
    </xf>
    <xf numFmtId="0" fontId="84" fillId="0" borderId="0">
      <protection locked="0"/>
    </xf>
    <xf numFmtId="0" fontId="82" fillId="0" borderId="0">
      <protection locked="0"/>
    </xf>
    <xf numFmtId="165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74" fontId="84" fillId="0" borderId="0">
      <protection locked="0"/>
    </xf>
    <xf numFmtId="0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0" fontId="84" fillId="0" borderId="0">
      <protection locked="0"/>
    </xf>
    <xf numFmtId="0" fontId="84" fillId="0" borderId="0">
      <protection locked="0"/>
    </xf>
    <xf numFmtId="0" fontId="84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0" fontId="85" fillId="0" borderId="0" applyNumberFormat="0" applyFill="0" applyBorder="0">
      <protection locked="0"/>
    </xf>
    <xf numFmtId="0" fontId="86" fillId="0" borderId="0"/>
    <xf numFmtId="0" fontId="87" fillId="0" borderId="0" applyNumberFormat="0" applyFill="0" applyBorder="0" applyAlignment="0" applyProtection="0"/>
    <xf numFmtId="44" fontId="61" fillId="0" borderId="0" applyFont="0" applyFill="0" applyBorder="0" applyAlignment="0" applyProtection="0"/>
    <xf numFmtId="5" fontId="13" fillId="0" borderId="0" applyFont="0" applyFill="0" applyBorder="0" applyAlignment="0" applyProtection="0"/>
    <xf numFmtId="42" fontId="61" fillId="0" borderId="0" applyFont="0" applyFill="0" applyBorder="0" applyAlignment="0" applyProtection="0"/>
    <xf numFmtId="0" fontId="88" fillId="0" borderId="0"/>
    <xf numFmtId="0" fontId="1" fillId="0" borderId="0"/>
    <xf numFmtId="0" fontId="88" fillId="0" borderId="0"/>
    <xf numFmtId="0" fontId="13" fillId="0" borderId="0"/>
    <xf numFmtId="0" fontId="74" fillId="0" borderId="0"/>
    <xf numFmtId="0" fontId="82" fillId="0" borderId="0">
      <protection locked="0"/>
    </xf>
    <xf numFmtId="0" fontId="84" fillId="0" borderId="0">
      <protection locked="0"/>
    </xf>
    <xf numFmtId="2" fontId="13" fillId="0" borderId="0" applyFont="0" applyFill="0" applyBorder="0" applyAlignment="0" applyProtection="0"/>
    <xf numFmtId="9" fontId="61" fillId="0" borderId="0" applyFont="0" applyFill="0" applyBorder="0" applyAlignment="0" applyProtection="0"/>
    <xf numFmtId="0" fontId="88" fillId="0" borderId="0">
      <alignment vertical="center"/>
    </xf>
    <xf numFmtId="0" fontId="84" fillId="0" borderId="190">
      <protection locked="0"/>
    </xf>
    <xf numFmtId="0" fontId="84" fillId="0" borderId="190">
      <protection locked="0"/>
    </xf>
    <xf numFmtId="0" fontId="84" fillId="0" borderId="191">
      <protection locked="0"/>
    </xf>
    <xf numFmtId="0" fontId="89" fillId="0" borderId="0" applyNumberFormat="0" applyFill="0" applyBorder="0" applyAlignment="0" applyProtection="0">
      <alignment vertical="top"/>
      <protection locked="0"/>
    </xf>
  </cellStyleXfs>
  <cellXfs count="1265">
    <xf numFmtId="0" fontId="0" fillId="0" borderId="0" xfId="0"/>
    <xf numFmtId="0" fontId="5" fillId="0" borderId="1" xfId="0" applyFont="1" applyFill="1" applyBorder="1"/>
    <xf numFmtId="0" fontId="6" fillId="0" borderId="2" xfId="0" applyFont="1" applyFill="1" applyBorder="1" applyAlignment="1">
      <alignment horizontal="centerContinuous"/>
    </xf>
    <xf numFmtId="0" fontId="6" fillId="0" borderId="3" xfId="0" applyFont="1" applyFill="1" applyBorder="1" applyAlignment="1">
      <alignment horizontal="centerContinuous"/>
    </xf>
    <xf numFmtId="0" fontId="6" fillId="0" borderId="4" xfId="0" applyFont="1" applyFill="1" applyBorder="1" applyAlignment="1">
      <alignment horizontal="centerContinuous"/>
    </xf>
    <xf numFmtId="0" fontId="6" fillId="0" borderId="5" xfId="0" applyFont="1" applyFill="1" applyBorder="1" applyAlignment="1">
      <alignment horizontal="centerContinuous"/>
    </xf>
    <xf numFmtId="0" fontId="6" fillId="0" borderId="0" xfId="0" applyFont="1" applyFill="1" applyBorder="1" applyAlignment="1">
      <alignment horizontal="centerContinuous"/>
    </xf>
    <xf numFmtId="0" fontId="6" fillId="0" borderId="6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5" fillId="0" borderId="7" xfId="0" applyFont="1" applyFill="1" applyBorder="1"/>
    <xf numFmtId="0" fontId="8" fillId="0" borderId="0" xfId="0" applyFont="1" applyBorder="1"/>
    <xf numFmtId="0" fontId="6" fillId="0" borderId="5" xfId="0" applyFont="1" applyFill="1" applyBorder="1"/>
    <xf numFmtId="0" fontId="6" fillId="0" borderId="0" xfId="0" applyFont="1" applyFill="1" applyBorder="1" applyAlignment="1">
      <alignment horizontal="center"/>
    </xf>
    <xf numFmtId="3" fontId="5" fillId="0" borderId="8" xfId="0" applyNumberFormat="1" applyFont="1" applyFill="1" applyBorder="1"/>
    <xf numFmtId="3" fontId="5" fillId="0" borderId="11" xfId="0" applyNumberFormat="1" applyFont="1" applyFill="1" applyBorder="1"/>
    <xf numFmtId="3" fontId="5" fillId="0" borderId="12" xfId="0" applyNumberFormat="1" applyFont="1" applyFill="1" applyBorder="1"/>
    <xf numFmtId="0" fontId="5" fillId="0" borderId="0" xfId="0" applyFont="1"/>
    <xf numFmtId="0" fontId="6" fillId="0" borderId="14" xfId="0" applyFont="1" applyFill="1" applyBorder="1" applyAlignment="1">
      <alignment horizontal="center"/>
    </xf>
    <xf numFmtId="0" fontId="5" fillId="0" borderId="15" xfId="0" applyFont="1" applyFill="1" applyBorder="1" applyAlignment="1">
      <alignment horizontal="center"/>
    </xf>
    <xf numFmtId="3" fontId="5" fillId="0" borderId="15" xfId="0" applyNumberFormat="1" applyFont="1" applyFill="1" applyBorder="1"/>
    <xf numFmtId="0" fontId="6" fillId="0" borderId="16" xfId="0" applyFont="1" applyFill="1" applyBorder="1"/>
    <xf numFmtId="0" fontId="5" fillId="0" borderId="17" xfId="0" applyFont="1" applyFill="1" applyBorder="1"/>
    <xf numFmtId="0" fontId="6" fillId="0" borderId="18" xfId="0" applyFont="1" applyFill="1" applyBorder="1" applyAlignment="1">
      <alignment horizontal="center"/>
    </xf>
    <xf numFmtId="0" fontId="6" fillId="0" borderId="19" xfId="0" applyFont="1" applyFill="1" applyBorder="1" applyAlignment="1">
      <alignment horizontal="center"/>
    </xf>
    <xf numFmtId="0" fontId="12" fillId="0" borderId="0" xfId="0" applyFont="1"/>
    <xf numFmtId="0" fontId="12" fillId="0" borderId="20" xfId="0" applyFont="1" applyBorder="1"/>
    <xf numFmtId="166" fontId="5" fillId="0" borderId="12" xfId="0" applyNumberFormat="1" applyFont="1" applyFill="1" applyBorder="1"/>
    <xf numFmtId="166" fontId="5" fillId="0" borderId="11" xfId="0" applyNumberFormat="1" applyFont="1" applyFill="1" applyBorder="1"/>
    <xf numFmtId="0" fontId="13" fillId="0" borderId="0" xfId="0" applyFont="1"/>
    <xf numFmtId="3" fontId="5" fillId="0" borderId="22" xfId="0" applyNumberFormat="1" applyFont="1" applyFill="1" applyBorder="1"/>
    <xf numFmtId="0" fontId="5" fillId="0" borderId="0" xfId="0" applyFont="1" applyFill="1" applyAlignment="1"/>
    <xf numFmtId="0" fontId="5" fillId="0" borderId="0" xfId="0" applyFont="1" applyFill="1"/>
    <xf numFmtId="0" fontId="5" fillId="0" borderId="0" xfId="0" applyFont="1" applyFill="1" applyBorder="1"/>
    <xf numFmtId="3" fontId="5" fillId="0" borderId="0" xfId="0" applyNumberFormat="1" applyFont="1" applyFill="1" applyBorder="1" applyAlignment="1">
      <alignment horizontal="centerContinuous"/>
    </xf>
    <xf numFmtId="3" fontId="5" fillId="0" borderId="0" xfId="0" applyNumberFormat="1" applyFont="1" applyFill="1"/>
    <xf numFmtId="0" fontId="6" fillId="0" borderId="14" xfId="0" applyFont="1" applyFill="1" applyBorder="1"/>
    <xf numFmtId="0" fontId="6" fillId="0" borderId="0" xfId="0" applyFont="1" applyFill="1" applyBorder="1"/>
    <xf numFmtId="3" fontId="6" fillId="0" borderId="0" xfId="0" applyNumberFormat="1" applyFont="1" applyFill="1" applyBorder="1"/>
    <xf numFmtId="0" fontId="6" fillId="0" borderId="29" xfId="0" applyFont="1" applyFill="1" applyBorder="1"/>
    <xf numFmtId="0" fontId="6" fillId="0" borderId="30" xfId="0" applyFont="1" applyFill="1" applyBorder="1"/>
    <xf numFmtId="0" fontId="6" fillId="0" borderId="31" xfId="0" applyFont="1" applyFill="1" applyBorder="1" applyAlignment="1"/>
    <xf numFmtId="0" fontId="6" fillId="0" borderId="31" xfId="0" applyFont="1" applyFill="1" applyBorder="1"/>
    <xf numFmtId="3" fontId="6" fillId="0" borderId="31" xfId="0" applyNumberFormat="1" applyFont="1" applyFill="1" applyBorder="1"/>
    <xf numFmtId="3" fontId="5" fillId="0" borderId="32" xfId="0" applyNumberFormat="1" applyFont="1" applyFill="1" applyBorder="1" applyAlignment="1">
      <alignment horizontal="centerContinuous"/>
    </xf>
    <xf numFmtId="0" fontId="6" fillId="0" borderId="6" xfId="0" applyFont="1" applyFill="1" applyBorder="1" applyAlignment="1">
      <alignment horizontal="centerContinuous"/>
    </xf>
    <xf numFmtId="0" fontId="6" fillId="0" borderId="26" xfId="0" applyFont="1" applyFill="1" applyBorder="1" applyAlignment="1">
      <alignment horizontal="centerContinuous"/>
    </xf>
    <xf numFmtId="0" fontId="5" fillId="0" borderId="23" xfId="0" applyFont="1" applyFill="1" applyBorder="1" applyAlignment="1">
      <alignment horizontal="center"/>
    </xf>
    <xf numFmtId="0" fontId="6" fillId="0" borderId="37" xfId="0" applyFont="1" applyFill="1" applyBorder="1" applyAlignment="1"/>
    <xf numFmtId="0" fontId="6" fillId="0" borderId="30" xfId="0" applyFont="1" applyFill="1" applyBorder="1" applyAlignment="1">
      <alignment horizontal="centerContinuous"/>
    </xf>
    <xf numFmtId="0" fontId="6" fillId="0" borderId="6" xfId="0" applyFont="1" applyFill="1" applyBorder="1"/>
    <xf numFmtId="0" fontId="8" fillId="0" borderId="0" xfId="0" applyFont="1" applyFill="1" applyBorder="1"/>
    <xf numFmtId="0" fontId="12" fillId="0" borderId="0" xfId="0" applyFont="1" applyBorder="1"/>
    <xf numFmtId="0" fontId="15" fillId="0" borderId="0" xfId="0" applyFont="1" applyFill="1"/>
    <xf numFmtId="0" fontId="12" fillId="0" borderId="0" xfId="0" applyFont="1" applyFill="1"/>
    <xf numFmtId="3" fontId="5" fillId="0" borderId="50" xfId="0" applyNumberFormat="1" applyFont="1" applyFill="1" applyBorder="1"/>
    <xf numFmtId="0" fontId="5" fillId="0" borderId="44" xfId="0" applyFont="1" applyFill="1" applyBorder="1"/>
    <xf numFmtId="3" fontId="5" fillId="0" borderId="51" xfId="0" applyNumberFormat="1" applyFont="1" applyFill="1" applyBorder="1"/>
    <xf numFmtId="166" fontId="5" fillId="0" borderId="25" xfId="0" applyNumberFormat="1" applyFont="1" applyFill="1" applyBorder="1"/>
    <xf numFmtId="167" fontId="5" fillId="0" borderId="34" xfId="0" applyNumberFormat="1" applyFont="1" applyFill="1" applyBorder="1"/>
    <xf numFmtId="0" fontId="18" fillId="0" borderId="0" xfId="0" applyFont="1" applyFill="1"/>
    <xf numFmtId="0" fontId="19" fillId="0" borderId="0" xfId="0" applyFont="1"/>
    <xf numFmtId="166" fontId="6" fillId="0" borderId="54" xfId="0" applyNumberFormat="1" applyFont="1" applyFill="1" applyBorder="1"/>
    <xf numFmtId="3" fontId="6" fillId="0" borderId="54" xfId="0" applyNumberFormat="1" applyFont="1" applyFill="1" applyBorder="1"/>
    <xf numFmtId="0" fontId="20" fillId="0" borderId="0" xfId="0" applyFont="1" applyBorder="1"/>
    <xf numFmtId="3" fontId="5" fillId="0" borderId="58" xfId="0" applyNumberFormat="1" applyFont="1" applyFill="1" applyBorder="1"/>
    <xf numFmtId="3" fontId="5" fillId="0" borderId="59" xfId="0" applyNumberFormat="1" applyFont="1" applyFill="1" applyBorder="1"/>
    <xf numFmtId="166" fontId="6" fillId="0" borderId="63" xfId="0" applyNumberFormat="1" applyFont="1" applyFill="1" applyBorder="1"/>
    <xf numFmtId="3" fontId="6" fillId="0" borderId="64" xfId="0" applyNumberFormat="1" applyFont="1" applyFill="1" applyBorder="1"/>
    <xf numFmtId="3" fontId="6" fillId="0" borderId="2" xfId="0" applyNumberFormat="1" applyFont="1" applyFill="1" applyBorder="1"/>
    <xf numFmtId="166" fontId="6" fillId="0" borderId="18" xfId="0" applyNumberFormat="1" applyFont="1" applyFill="1" applyBorder="1"/>
    <xf numFmtId="0" fontId="6" fillId="0" borderId="68" xfId="0" applyFont="1" applyFill="1" applyBorder="1"/>
    <xf numFmtId="0" fontId="5" fillId="0" borderId="36" xfId="0" applyFont="1" applyFill="1" applyBorder="1" applyAlignment="1">
      <alignment horizontal="center"/>
    </xf>
    <xf numFmtId="0" fontId="6" fillId="0" borderId="74" xfId="0" applyFont="1" applyFill="1" applyBorder="1"/>
    <xf numFmtId="0" fontId="6" fillId="0" borderId="75" xfId="0" applyFont="1" applyFill="1" applyBorder="1"/>
    <xf numFmtId="0" fontId="6" fillId="0" borderId="78" xfId="0" applyFont="1" applyFill="1" applyBorder="1"/>
    <xf numFmtId="0" fontId="5" fillId="0" borderId="79" xfId="0" applyFont="1" applyFill="1" applyBorder="1" applyAlignment="1">
      <alignment horizontal="center"/>
    </xf>
    <xf numFmtId="0" fontId="6" fillId="0" borderId="17" xfId="0" applyFont="1" applyFill="1" applyBorder="1"/>
    <xf numFmtId="0" fontId="5" fillId="0" borderId="6" xfId="0" applyFont="1" applyFill="1" applyBorder="1" applyAlignment="1">
      <alignment horizontal="centerContinuous"/>
    </xf>
    <xf numFmtId="0" fontId="6" fillId="0" borderId="17" xfId="0" applyFont="1" applyFill="1" applyBorder="1" applyAlignment="1">
      <alignment horizontal="center"/>
    </xf>
    <xf numFmtId="0" fontId="5" fillId="0" borderId="82" xfId="0" applyFont="1" applyFill="1" applyBorder="1" applyAlignment="1">
      <alignment horizontal="center"/>
    </xf>
    <xf numFmtId="0" fontId="5" fillId="0" borderId="83" xfId="0" applyFont="1" applyFill="1" applyBorder="1" applyAlignment="1">
      <alignment horizontal="center"/>
    </xf>
    <xf numFmtId="0" fontId="5" fillId="0" borderId="84" xfId="0" applyFont="1" applyFill="1" applyBorder="1" applyAlignment="1">
      <alignment horizontal="center"/>
    </xf>
    <xf numFmtId="0" fontId="6" fillId="0" borderId="41" xfId="0" applyFont="1" applyFill="1" applyBorder="1" applyAlignment="1">
      <alignment horizontal="left"/>
    </xf>
    <xf numFmtId="0" fontId="11" fillId="0" borderId="2" xfId="0" applyFont="1" applyFill="1" applyBorder="1" applyAlignment="1">
      <alignment horizontal="left"/>
    </xf>
    <xf numFmtId="0" fontId="11" fillId="0" borderId="44" xfId="0" applyFont="1" applyFill="1" applyBorder="1" applyAlignment="1">
      <alignment horizontal="left"/>
    </xf>
    <xf numFmtId="0" fontId="5" fillId="0" borderId="68" xfId="0" applyFont="1" applyFill="1" applyBorder="1"/>
    <xf numFmtId="3" fontId="14" fillId="0" borderId="22" xfId="0" applyNumberFormat="1" applyFont="1" applyFill="1" applyBorder="1"/>
    <xf numFmtId="3" fontId="14" fillId="0" borderId="8" xfId="0" applyNumberFormat="1" applyFont="1" applyFill="1" applyBorder="1"/>
    <xf numFmtId="0" fontId="14" fillId="0" borderId="0" xfId="0" applyFont="1" applyFill="1" applyBorder="1"/>
    <xf numFmtId="3" fontId="14" fillId="0" borderId="58" xfId="0" applyNumberFormat="1" applyFont="1" applyFill="1" applyBorder="1"/>
    <xf numFmtId="0" fontId="21" fillId="0" borderId="1" xfId="0" applyFont="1" applyFill="1" applyBorder="1" applyAlignment="1">
      <alignment horizontal="centerContinuous"/>
    </xf>
    <xf numFmtId="0" fontId="5" fillId="0" borderId="81" xfId="0" applyFont="1" applyFill="1" applyBorder="1"/>
    <xf numFmtId="0" fontId="5" fillId="0" borderId="96" xfId="0" applyFont="1" applyFill="1" applyBorder="1"/>
    <xf numFmtId="0" fontId="5" fillId="0" borderId="34" xfId="0" applyFont="1" applyFill="1" applyBorder="1"/>
    <xf numFmtId="3" fontId="5" fillId="0" borderId="34" xfId="0" applyNumberFormat="1" applyFont="1" applyFill="1" applyBorder="1"/>
    <xf numFmtId="0" fontId="10" fillId="0" borderId="4" xfId="0" applyFont="1" applyFill="1" applyBorder="1"/>
    <xf numFmtId="0" fontId="10" fillId="0" borderId="53" xfId="0" applyFont="1" applyFill="1" applyBorder="1"/>
    <xf numFmtId="0" fontId="5" fillId="0" borderId="83" xfId="0" applyFont="1" applyFill="1" applyBorder="1"/>
    <xf numFmtId="0" fontId="5" fillId="0" borderId="84" xfId="0" applyFont="1" applyFill="1" applyBorder="1"/>
    <xf numFmtId="0" fontId="5" fillId="0" borderId="97" xfId="0" applyFont="1" applyFill="1" applyBorder="1"/>
    <xf numFmtId="0" fontId="6" fillId="0" borderId="42" xfId="0" applyFont="1" applyFill="1" applyBorder="1"/>
    <xf numFmtId="0" fontId="22" fillId="0" borderId="0" xfId="0" applyFont="1"/>
    <xf numFmtId="0" fontId="23" fillId="0" borderId="0" xfId="0" applyFont="1"/>
    <xf numFmtId="0" fontId="23" fillId="0" borderId="0" xfId="0" applyFont="1" applyBorder="1"/>
    <xf numFmtId="3" fontId="23" fillId="0" borderId="0" xfId="0" applyNumberFormat="1" applyFont="1"/>
    <xf numFmtId="0" fontId="23" fillId="0" borderId="0" xfId="0" applyFont="1" applyFill="1"/>
    <xf numFmtId="0" fontId="18" fillId="0" borderId="0" xfId="0" applyFont="1" applyFill="1" applyBorder="1"/>
    <xf numFmtId="0" fontId="24" fillId="0" borderId="0" xfId="0" applyFont="1" applyFill="1" applyBorder="1"/>
    <xf numFmtId="0" fontId="7" fillId="0" borderId="0" xfId="0" applyFont="1" applyFill="1" applyBorder="1"/>
    <xf numFmtId="3" fontId="14" fillId="0" borderId="0" xfId="0" applyNumberFormat="1" applyFont="1" applyFill="1" applyBorder="1"/>
    <xf numFmtId="0" fontId="24" fillId="0" borderId="0" xfId="0" applyFont="1" applyFill="1" applyBorder="1" applyAlignment="1"/>
    <xf numFmtId="3" fontId="18" fillId="0" borderId="0" xfId="0" applyNumberFormat="1" applyFont="1" applyFill="1" applyBorder="1"/>
    <xf numFmtId="0" fontId="14" fillId="0" borderId="0" xfId="0" applyFont="1" applyFill="1" applyBorder="1" applyAlignment="1"/>
    <xf numFmtId="3" fontId="7" fillId="0" borderId="0" xfId="0" applyNumberFormat="1" applyFont="1" applyFill="1" applyBorder="1"/>
    <xf numFmtId="0" fontId="5" fillId="0" borderId="35" xfId="0" applyFont="1" applyFill="1" applyBorder="1" applyAlignment="1">
      <alignment horizontal="center"/>
    </xf>
    <xf numFmtId="0" fontId="5" fillId="0" borderId="52" xfId="0" applyFont="1" applyFill="1" applyBorder="1"/>
    <xf numFmtId="0" fontId="6" fillId="0" borderId="99" xfId="0" applyFont="1" applyFill="1" applyBorder="1"/>
    <xf numFmtId="0" fontId="3" fillId="0" borderId="0" xfId="0" applyFont="1"/>
    <xf numFmtId="0" fontId="12" fillId="0" borderId="57" xfId="0" applyFont="1" applyBorder="1"/>
    <xf numFmtId="0" fontId="25" fillId="0" borderId="0" xfId="0" applyFont="1"/>
    <xf numFmtId="3" fontId="5" fillId="0" borderId="102" xfId="0" applyNumberFormat="1" applyFont="1" applyFill="1" applyBorder="1"/>
    <xf numFmtId="0" fontId="26" fillId="0" borderId="0" xfId="0" applyFont="1" applyBorder="1"/>
    <xf numFmtId="0" fontId="19" fillId="0" borderId="0" xfId="0" applyFont="1" applyFill="1" applyBorder="1"/>
    <xf numFmtId="0" fontId="19" fillId="0" borderId="0" xfId="0" applyFont="1" applyBorder="1"/>
    <xf numFmtId="0" fontId="6" fillId="0" borderId="1" xfId="0" applyFont="1" applyFill="1" applyBorder="1" applyAlignment="1">
      <alignment horizontal="centerContinuous"/>
    </xf>
    <xf numFmtId="0" fontId="6" fillId="0" borderId="17" xfId="0" applyFont="1" applyBorder="1" applyAlignment="1">
      <alignment horizontal="center"/>
    </xf>
    <xf numFmtId="0" fontId="7" fillId="0" borderId="87" xfId="0" applyFont="1" applyFill="1" applyBorder="1" applyAlignment="1">
      <alignment horizontal="centerContinuous"/>
    </xf>
    <xf numFmtId="0" fontId="6" fillId="0" borderId="53" xfId="0" applyFont="1" applyFill="1" applyBorder="1" applyAlignment="1">
      <alignment horizontal="centerContinuous"/>
    </xf>
    <xf numFmtId="0" fontId="11" fillId="0" borderId="44" xfId="0" applyFont="1" applyFill="1" applyBorder="1" applyAlignment="1">
      <alignment horizontal="centerContinuous"/>
    </xf>
    <xf numFmtId="0" fontId="5" fillId="0" borderId="17" xfId="0" applyFont="1" applyBorder="1"/>
    <xf numFmtId="0" fontId="6" fillId="0" borderId="67" xfId="0" applyFont="1" applyFill="1" applyBorder="1" applyAlignment="1">
      <alignment horizontal="center"/>
    </xf>
    <xf numFmtId="0" fontId="6" fillId="0" borderId="68" xfId="0" applyFont="1" applyFill="1" applyBorder="1" applyAlignment="1">
      <alignment horizontal="center"/>
    </xf>
    <xf numFmtId="0" fontId="5" fillId="0" borderId="82" xfId="0" applyFont="1" applyBorder="1"/>
    <xf numFmtId="3" fontId="5" fillId="0" borderId="49" xfId="0" applyNumberFormat="1" applyFont="1" applyFill="1" applyBorder="1"/>
    <xf numFmtId="166" fontId="5" fillId="0" borderId="83" xfId="0" applyNumberFormat="1" applyFont="1" applyBorder="1"/>
    <xf numFmtId="3" fontId="14" fillId="0" borderId="104" xfId="2" applyNumberFormat="1" applyFont="1" applyBorder="1" applyAlignment="1">
      <alignment horizontal="right"/>
    </xf>
    <xf numFmtId="0" fontId="5" fillId="0" borderId="83" xfId="0" applyFont="1" applyBorder="1"/>
    <xf numFmtId="0" fontId="14" fillId="0" borderId="84" xfId="0" applyFont="1" applyBorder="1"/>
    <xf numFmtId="0" fontId="5" fillId="0" borderId="84" xfId="0" applyFont="1" applyBorder="1"/>
    <xf numFmtId="3" fontId="5" fillId="0" borderId="84" xfId="0" applyNumberFormat="1" applyFont="1" applyBorder="1"/>
    <xf numFmtId="0" fontId="6" fillId="0" borderId="68" xfId="0" applyFont="1" applyBorder="1"/>
    <xf numFmtId="3" fontId="6" fillId="0" borderId="68" xfId="0" applyNumberFormat="1" applyFont="1" applyFill="1" applyBorder="1"/>
    <xf numFmtId="166" fontId="6" fillId="0" borderId="68" xfId="0" applyNumberFormat="1" applyFont="1" applyBorder="1"/>
    <xf numFmtId="0" fontId="7" fillId="0" borderId="68" xfId="0" applyFont="1" applyBorder="1"/>
    <xf numFmtId="0" fontId="8" fillId="0" borderId="39" xfId="0" applyFont="1" applyBorder="1"/>
    <xf numFmtId="0" fontId="9" fillId="0" borderId="39" xfId="0" applyFont="1" applyFill="1" applyBorder="1" applyAlignment="1">
      <alignment wrapText="1"/>
    </xf>
    <xf numFmtId="0" fontId="9" fillId="0" borderId="16" xfId="0" applyFont="1" applyFill="1" applyBorder="1" applyAlignment="1">
      <alignment wrapText="1"/>
    </xf>
    <xf numFmtId="0" fontId="6" fillId="0" borderId="7" xfId="0" applyFont="1" applyFill="1" applyBorder="1" applyAlignment="1">
      <alignment horizontal="center"/>
    </xf>
    <xf numFmtId="3" fontId="5" fillId="0" borderId="111" xfId="0" applyNumberFormat="1" applyFont="1" applyFill="1" applyBorder="1"/>
    <xf numFmtId="3" fontId="5" fillId="0" borderId="46" xfId="0" applyNumberFormat="1" applyFont="1" applyFill="1" applyBorder="1"/>
    <xf numFmtId="3" fontId="5" fillId="0" borderId="91" xfId="0" applyNumberFormat="1" applyFont="1" applyFill="1" applyBorder="1"/>
    <xf numFmtId="0" fontId="27" fillId="0" borderId="0" xfId="0" applyFont="1" applyBorder="1"/>
    <xf numFmtId="0" fontId="9" fillId="0" borderId="0" xfId="0" applyFont="1" applyBorder="1"/>
    <xf numFmtId="0" fontId="6" fillId="0" borderId="17" xfId="0" applyFont="1" applyBorder="1"/>
    <xf numFmtId="0" fontId="5" fillId="0" borderId="23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8" fillId="0" borderId="16" xfId="0" applyFont="1" applyBorder="1"/>
    <xf numFmtId="0" fontId="14" fillId="0" borderId="15" xfId="0" applyFont="1" applyBorder="1" applyAlignment="1">
      <alignment horizontal="center"/>
    </xf>
    <xf numFmtId="0" fontId="6" fillId="0" borderId="0" xfId="0" applyFont="1"/>
    <xf numFmtId="0" fontId="11" fillId="0" borderId="0" xfId="0" applyFont="1"/>
    <xf numFmtId="0" fontId="11" fillId="0" borderId="0" xfId="0" applyFont="1" applyFill="1"/>
    <xf numFmtId="0" fontId="28" fillId="0" borderId="0" xfId="0" applyFont="1" applyFill="1"/>
    <xf numFmtId="0" fontId="29" fillId="0" borderId="18" xfId="0" applyFont="1" applyBorder="1" applyAlignment="1">
      <alignment horizontal="center"/>
    </xf>
    <xf numFmtId="3" fontId="29" fillId="0" borderId="70" xfId="0" applyNumberFormat="1" applyFont="1" applyBorder="1" applyAlignment="1">
      <alignment horizontal="center"/>
    </xf>
    <xf numFmtId="3" fontId="29" fillId="0" borderId="18" xfId="0" applyNumberFormat="1" applyFont="1" applyBorder="1" applyAlignment="1">
      <alignment horizontal="center"/>
    </xf>
    <xf numFmtId="0" fontId="29" fillId="0" borderId="5" xfId="0" applyFont="1" applyBorder="1"/>
    <xf numFmtId="0" fontId="29" fillId="0" borderId="64" xfId="0" applyFont="1" applyBorder="1"/>
    <xf numFmtId="0" fontId="29" fillId="0" borderId="67" xfId="0" applyFont="1" applyBorder="1"/>
    <xf numFmtId="0" fontId="29" fillId="0" borderId="85" xfId="0" applyFont="1" applyBorder="1"/>
    <xf numFmtId="0" fontId="6" fillId="0" borderId="65" xfId="0" applyFont="1" applyFill="1" applyBorder="1"/>
    <xf numFmtId="3" fontId="29" fillId="0" borderId="131" xfId="0" applyNumberFormat="1" applyFont="1" applyBorder="1" applyAlignment="1">
      <alignment horizontal="center"/>
    </xf>
    <xf numFmtId="0" fontId="29" fillId="0" borderId="55" xfId="0" applyFont="1" applyBorder="1"/>
    <xf numFmtId="3" fontId="18" fillId="0" borderId="125" xfId="0" applyNumberFormat="1" applyFont="1" applyBorder="1"/>
    <xf numFmtId="3" fontId="18" fillId="0" borderId="56" xfId="0" applyNumberFormat="1" applyFont="1" applyBorder="1"/>
    <xf numFmtId="0" fontId="29" fillId="0" borderId="24" xfId="0" applyFont="1" applyBorder="1"/>
    <xf numFmtId="3" fontId="11" fillId="0" borderId="24" xfId="0" applyNumberFormat="1" applyFont="1" applyBorder="1"/>
    <xf numFmtId="3" fontId="11" fillId="0" borderId="132" xfId="0" applyNumberFormat="1" applyFont="1" applyBorder="1"/>
    <xf numFmtId="3" fontId="11" fillId="0" borderId="32" xfId="0" applyNumberFormat="1" applyFont="1" applyBorder="1"/>
    <xf numFmtId="3" fontId="10" fillId="0" borderId="113" xfId="0" applyNumberFormat="1" applyFont="1" applyBorder="1"/>
    <xf numFmtId="3" fontId="10" fillId="0" borderId="20" xfId="0" applyNumberFormat="1" applyFont="1" applyBorder="1"/>
    <xf numFmtId="3" fontId="10" fillId="0" borderId="71" xfId="0" applyNumberFormat="1" applyFont="1" applyBorder="1"/>
    <xf numFmtId="3" fontId="10" fillId="0" borderId="114" xfId="0" applyNumberFormat="1" applyFont="1" applyBorder="1"/>
    <xf numFmtId="3" fontId="10" fillId="0" borderId="133" xfId="0" applyNumberFormat="1" applyFont="1" applyBorder="1"/>
    <xf numFmtId="3" fontId="10" fillId="0" borderId="73" xfId="0" applyNumberFormat="1" applyFont="1" applyBorder="1"/>
    <xf numFmtId="3" fontId="10" fillId="0" borderId="55" xfId="0" applyNumberFormat="1" applyFont="1" applyFill="1" applyBorder="1"/>
    <xf numFmtId="3" fontId="10" fillId="0" borderId="125" xfId="0" applyNumberFormat="1" applyFont="1" applyBorder="1"/>
    <xf numFmtId="3" fontId="24" fillId="0" borderId="56" xfId="0" applyNumberFormat="1" applyFont="1" applyBorder="1"/>
    <xf numFmtId="0" fontId="29" fillId="0" borderId="65" xfId="0" applyFont="1" applyBorder="1"/>
    <xf numFmtId="3" fontId="18" fillId="0" borderId="55" xfId="0" applyNumberFormat="1" applyFont="1" applyBorder="1"/>
    <xf numFmtId="3" fontId="10" fillId="0" borderId="112" xfId="0" applyNumberFormat="1" applyFont="1" applyBorder="1"/>
    <xf numFmtId="3" fontId="10" fillId="0" borderId="132" xfId="0" applyNumberFormat="1" applyFont="1" applyBorder="1"/>
    <xf numFmtId="3" fontId="10" fillId="0" borderId="113" xfId="0" applyNumberFormat="1" applyFont="1" applyFill="1" applyBorder="1"/>
    <xf numFmtId="3" fontId="11" fillId="0" borderId="114" xfId="0" applyNumberFormat="1" applyFont="1" applyBorder="1"/>
    <xf numFmtId="3" fontId="11" fillId="0" borderId="133" xfId="0" applyNumberFormat="1" applyFont="1" applyBorder="1"/>
    <xf numFmtId="3" fontId="11" fillId="0" borderId="54" xfId="2" applyNumberFormat="1" applyFont="1" applyBorder="1" applyAlignment="1">
      <alignment horizontal="right"/>
    </xf>
    <xf numFmtId="3" fontId="11" fillId="0" borderId="62" xfId="2" applyNumberFormat="1" applyFont="1" applyBorder="1" applyAlignment="1">
      <alignment horizontal="right"/>
    </xf>
    <xf numFmtId="3" fontId="18" fillId="0" borderId="54" xfId="0" applyNumberFormat="1" applyFont="1" applyBorder="1"/>
    <xf numFmtId="3" fontId="11" fillId="0" borderId="54" xfId="0" applyNumberFormat="1" applyFont="1" applyBorder="1"/>
    <xf numFmtId="3" fontId="11" fillId="0" borderId="125" xfId="0" applyNumberFormat="1" applyFont="1" applyBorder="1"/>
    <xf numFmtId="3" fontId="11" fillId="0" borderId="56" xfId="0" applyNumberFormat="1" applyFont="1" applyBorder="1"/>
    <xf numFmtId="3" fontId="10" fillId="0" borderId="24" xfId="0" applyNumberFormat="1" applyFont="1" applyBorder="1"/>
    <xf numFmtId="3" fontId="18" fillId="0" borderId="18" xfId="0" applyNumberFormat="1" applyFont="1" applyBorder="1"/>
    <xf numFmtId="3" fontId="18" fillId="0" borderId="70" xfId="0" applyNumberFormat="1" applyFont="1" applyBorder="1"/>
    <xf numFmtId="0" fontId="21" fillId="0" borderId="134" xfId="0" applyFont="1" applyFill="1" applyBorder="1" applyAlignment="1">
      <alignment horizontal="center"/>
    </xf>
    <xf numFmtId="0" fontId="29" fillId="0" borderId="135" xfId="0" applyFont="1" applyBorder="1" applyAlignment="1">
      <alignment horizontal="center"/>
    </xf>
    <xf numFmtId="0" fontId="29" fillId="0" borderId="131" xfId="0" applyFont="1" applyBorder="1" applyAlignment="1">
      <alignment horizontal="center"/>
    </xf>
    <xf numFmtId="3" fontId="29" fillId="0" borderId="136" xfId="0" applyNumberFormat="1" applyFont="1" applyBorder="1" applyAlignment="1">
      <alignment horizontal="center"/>
    </xf>
    <xf numFmtId="0" fontId="29" fillId="0" borderId="88" xfId="0" applyFont="1" applyBorder="1"/>
    <xf numFmtId="3" fontId="18" fillId="0" borderId="137" xfId="0" applyNumberFormat="1" applyFont="1" applyFill="1" applyBorder="1"/>
    <xf numFmtId="3" fontId="18" fillId="0" borderId="127" xfId="0" applyNumberFormat="1" applyFont="1" applyBorder="1"/>
    <xf numFmtId="3" fontId="18" fillId="0" borderId="127" xfId="0" applyNumberFormat="1" applyFont="1" applyFill="1" applyBorder="1"/>
    <xf numFmtId="3" fontId="18" fillId="0" borderId="128" xfId="0" applyNumberFormat="1" applyFont="1" applyFill="1" applyBorder="1"/>
    <xf numFmtId="3" fontId="11" fillId="0" borderId="112" xfId="0" applyNumberFormat="1" applyFont="1" applyBorder="1"/>
    <xf numFmtId="3" fontId="11" fillId="0" borderId="32" xfId="0" applyNumberFormat="1" applyFont="1" applyFill="1" applyBorder="1"/>
    <xf numFmtId="3" fontId="10" fillId="0" borderId="56" xfId="0" applyNumberFormat="1" applyFont="1" applyFill="1" applyBorder="1"/>
    <xf numFmtId="3" fontId="10" fillId="0" borderId="138" xfId="0" applyNumberFormat="1" applyFont="1" applyBorder="1"/>
    <xf numFmtId="3" fontId="10" fillId="0" borderId="70" xfId="0" applyNumberFormat="1" applyFont="1" applyBorder="1"/>
    <xf numFmtId="3" fontId="10" fillId="0" borderId="125" xfId="0" applyNumberFormat="1" applyFont="1" applyFill="1" applyBorder="1"/>
    <xf numFmtId="3" fontId="11" fillId="0" borderId="126" xfId="0" applyNumberFormat="1" applyFont="1" applyFill="1" applyBorder="1"/>
    <xf numFmtId="3" fontId="18" fillId="0" borderId="139" xfId="0" applyNumberFormat="1" applyFont="1" applyBorder="1"/>
    <xf numFmtId="3" fontId="18" fillId="0" borderId="54" xfId="0" applyNumberFormat="1" applyFont="1" applyFill="1" applyBorder="1"/>
    <xf numFmtId="3" fontId="11" fillId="0" borderId="71" xfId="0" applyNumberFormat="1" applyFont="1" applyFill="1" applyBorder="1"/>
    <xf numFmtId="167" fontId="10" fillId="0" borderId="133" xfId="0" applyNumberFormat="1" applyFont="1" applyBorder="1"/>
    <xf numFmtId="3" fontId="10" fillId="0" borderId="32" xfId="0" applyNumberFormat="1" applyFont="1" applyFill="1" applyBorder="1"/>
    <xf numFmtId="3" fontId="18" fillId="0" borderId="62" xfId="0" applyNumberFormat="1" applyFont="1" applyBorder="1"/>
    <xf numFmtId="3" fontId="18" fillId="0" borderId="56" xfId="0" applyNumberFormat="1" applyFont="1" applyFill="1" applyBorder="1"/>
    <xf numFmtId="3" fontId="30" fillId="0" borderId="55" xfId="0" applyNumberFormat="1" applyFont="1" applyBorder="1"/>
    <xf numFmtId="0" fontId="31" fillId="0" borderId="0" xfId="0" applyFont="1" applyFill="1"/>
    <xf numFmtId="0" fontId="31" fillId="0" borderId="0" xfId="0" applyFont="1"/>
    <xf numFmtId="0" fontId="20" fillId="0" borderId="0" xfId="0" applyFont="1" applyFill="1"/>
    <xf numFmtId="3" fontId="20" fillId="0" borderId="0" xfId="0" applyNumberFormat="1" applyFont="1" applyFill="1"/>
    <xf numFmtId="0" fontId="26" fillId="0" borderId="0" xfId="0" applyFont="1"/>
    <xf numFmtId="0" fontId="33" fillId="0" borderId="0" xfId="0" applyFont="1" applyFill="1"/>
    <xf numFmtId="0" fontId="34" fillId="0" borderId="5" xfId="0" applyFont="1" applyFill="1" applyBorder="1" applyAlignment="1">
      <alignment horizontal="centerContinuous"/>
    </xf>
    <xf numFmtId="0" fontId="34" fillId="0" borderId="0" xfId="0" applyFont="1" applyFill="1" applyBorder="1" applyAlignment="1">
      <alignment horizontal="centerContinuous"/>
    </xf>
    <xf numFmtId="0" fontId="34" fillId="0" borderId="6" xfId="0" applyFont="1" applyFill="1" applyBorder="1" applyAlignment="1">
      <alignment horizontal="centerContinuous"/>
    </xf>
    <xf numFmtId="3" fontId="34" fillId="0" borderId="38" xfId="0" applyNumberFormat="1" applyFont="1" applyFill="1" applyBorder="1" applyAlignment="1">
      <alignment horizontal="center"/>
    </xf>
    <xf numFmtId="3" fontId="34" fillId="0" borderId="25" xfId="0" applyNumberFormat="1" applyFont="1" applyFill="1" applyBorder="1" applyAlignment="1">
      <alignment horizontal="center"/>
    </xf>
    <xf numFmtId="0" fontId="34" fillId="0" borderId="130" xfId="0" applyFont="1" applyFill="1" applyBorder="1" applyAlignment="1">
      <alignment horizontal="center"/>
    </xf>
    <xf numFmtId="0" fontId="34" fillId="0" borderId="14" xfId="0" applyFont="1" applyFill="1" applyBorder="1" applyAlignment="1">
      <alignment horizontal="centerContinuous"/>
    </xf>
    <xf numFmtId="0" fontId="34" fillId="0" borderId="6" xfId="0" applyFont="1" applyFill="1" applyBorder="1" applyAlignment="1">
      <alignment horizontal="center"/>
    </xf>
    <xf numFmtId="0" fontId="34" fillId="0" borderId="0" xfId="0" applyFont="1" applyFill="1" applyBorder="1" applyAlignment="1">
      <alignment horizontal="center"/>
    </xf>
    <xf numFmtId="3" fontId="34" fillId="0" borderId="32" xfId="0" applyNumberFormat="1" applyFont="1" applyFill="1" applyBorder="1" applyAlignment="1">
      <alignment horizontal="center"/>
    </xf>
    <xf numFmtId="3" fontId="34" fillId="0" borderId="14" xfId="0" applyNumberFormat="1" applyFont="1" applyFill="1" applyBorder="1" applyAlignment="1">
      <alignment horizontal="center"/>
    </xf>
    <xf numFmtId="0" fontId="34" fillId="0" borderId="24" xfId="0" applyFont="1" applyFill="1" applyBorder="1" applyAlignment="1">
      <alignment horizontal="center"/>
    </xf>
    <xf numFmtId="0" fontId="33" fillId="0" borderId="0" xfId="0" applyFont="1" applyFill="1" applyBorder="1"/>
    <xf numFmtId="0" fontId="34" fillId="0" borderId="28" xfId="0" applyFont="1" applyFill="1" applyBorder="1" applyAlignment="1">
      <alignment horizontal="center"/>
    </xf>
    <xf numFmtId="0" fontId="34" fillId="0" borderId="141" xfId="0" applyFont="1" applyFill="1" applyBorder="1" applyAlignment="1">
      <alignment horizontal="center"/>
    </xf>
    <xf numFmtId="3" fontId="34" fillId="0" borderId="86" xfId="0" applyNumberFormat="1" applyFont="1" applyFill="1" applyBorder="1" applyAlignment="1">
      <alignment horizontal="center"/>
    </xf>
    <xf numFmtId="3" fontId="34" fillId="0" borderId="28" xfId="0" applyNumberFormat="1" applyFont="1" applyFill="1" applyBorder="1" applyAlignment="1">
      <alignment horizontal="center"/>
    </xf>
    <xf numFmtId="0" fontId="34" fillId="0" borderId="5" xfId="0" applyFont="1" applyFill="1" applyBorder="1"/>
    <xf numFmtId="0" fontId="34" fillId="0" borderId="14" xfId="0" applyFont="1" applyFill="1" applyBorder="1"/>
    <xf numFmtId="0" fontId="34" fillId="0" borderId="0" xfId="0" applyFont="1" applyFill="1" applyBorder="1"/>
    <xf numFmtId="0" fontId="34" fillId="0" borderId="45" xfId="0" applyFont="1" applyFill="1" applyBorder="1" applyAlignment="1"/>
    <xf numFmtId="0" fontId="34" fillId="0" borderId="32" xfId="0" applyFont="1" applyFill="1" applyBorder="1" applyAlignment="1"/>
    <xf numFmtId="0" fontId="34" fillId="0" borderId="24" xfId="0" applyFont="1" applyFill="1" applyBorder="1"/>
    <xf numFmtId="0" fontId="34" fillId="0" borderId="32" xfId="0" applyFont="1" applyFill="1" applyBorder="1"/>
    <xf numFmtId="0" fontId="34" fillId="0" borderId="26" xfId="0" applyFont="1" applyFill="1" applyBorder="1"/>
    <xf numFmtId="3" fontId="34" fillId="0" borderId="0" xfId="0" applyNumberFormat="1" applyFont="1" applyFill="1" applyBorder="1"/>
    <xf numFmtId="3" fontId="34" fillId="0" borderId="32" xfId="0" applyNumberFormat="1" applyFont="1" applyFill="1" applyBorder="1"/>
    <xf numFmtId="0" fontId="34" fillId="0" borderId="26" xfId="0" applyFont="1" applyFill="1" applyBorder="1" applyAlignment="1">
      <alignment horizontal="centerContinuous"/>
    </xf>
    <xf numFmtId="0" fontId="34" fillId="0" borderId="6" xfId="0" applyFont="1" applyFill="1" applyBorder="1"/>
    <xf numFmtId="3" fontId="33" fillId="0" borderId="11" xfId="0" applyNumberFormat="1" applyFont="1" applyFill="1" applyBorder="1"/>
    <xf numFmtId="3" fontId="33" fillId="0" borderId="8" xfId="0" applyNumberFormat="1" applyFont="1" applyFill="1" applyBorder="1"/>
    <xf numFmtId="3" fontId="33" fillId="0" borderId="51" xfId="0" applyNumberFormat="1" applyFont="1" applyFill="1" applyBorder="1"/>
    <xf numFmtId="166" fontId="33" fillId="2" borderId="34" xfId="0" applyNumberFormat="1" applyFont="1" applyFill="1" applyBorder="1"/>
    <xf numFmtId="3" fontId="33" fillId="0" borderId="12" xfId="0" applyNumberFormat="1" applyFont="1" applyFill="1" applyBorder="1"/>
    <xf numFmtId="166" fontId="33" fillId="2" borderId="13" xfId="0" applyNumberFormat="1" applyFont="1" applyFill="1" applyBorder="1"/>
    <xf numFmtId="166" fontId="33" fillId="2" borderId="12" xfId="0" applyNumberFormat="1" applyFont="1" applyFill="1" applyBorder="1"/>
    <xf numFmtId="3" fontId="33" fillId="2" borderId="13" xfId="0" applyNumberFormat="1" applyFont="1" applyFill="1" applyBorder="1"/>
    <xf numFmtId="3" fontId="33" fillId="2" borderId="12" xfId="0" applyNumberFormat="1" applyFont="1" applyFill="1" applyBorder="1"/>
    <xf numFmtId="3" fontId="33" fillId="2" borderId="10" xfId="0" applyNumberFormat="1" applyFont="1" applyFill="1" applyBorder="1"/>
    <xf numFmtId="3" fontId="33" fillId="2" borderId="11" xfId="0" applyNumberFormat="1" applyFont="1" applyFill="1" applyBorder="1"/>
    <xf numFmtId="166" fontId="33" fillId="2" borderId="36" xfId="0" applyNumberFormat="1" applyFont="1" applyFill="1" applyBorder="1"/>
    <xf numFmtId="166" fontId="33" fillId="2" borderId="105" xfId="0" applyNumberFormat="1" applyFont="1" applyFill="1" applyBorder="1"/>
    <xf numFmtId="3" fontId="33" fillId="2" borderId="109" xfId="0" applyNumberFormat="1" applyFont="1" applyFill="1" applyBorder="1"/>
    <xf numFmtId="3" fontId="33" fillId="2" borderId="105" xfId="0" applyNumberFormat="1" applyFont="1" applyFill="1" applyBorder="1"/>
    <xf numFmtId="166" fontId="33" fillId="2" borderId="109" xfId="0" applyNumberFormat="1" applyFont="1" applyFill="1" applyBorder="1"/>
    <xf numFmtId="166" fontId="33" fillId="2" borderId="116" xfId="0" applyNumberFormat="1" applyFont="1" applyFill="1" applyBorder="1"/>
    <xf numFmtId="3" fontId="34" fillId="0" borderId="25" xfId="0" applyNumberFormat="1" applyFont="1" applyFill="1" applyBorder="1"/>
    <xf numFmtId="3" fontId="34" fillId="0" borderId="18" xfId="0" applyNumberFormat="1" applyFont="1" applyFill="1" applyBorder="1"/>
    <xf numFmtId="3" fontId="34" fillId="0" borderId="70" xfId="0" applyNumberFormat="1" applyFont="1" applyFill="1" applyBorder="1"/>
    <xf numFmtId="166" fontId="34" fillId="0" borderId="65" xfId="0" applyNumberFormat="1" applyFont="1" applyFill="1" applyBorder="1"/>
    <xf numFmtId="3" fontId="34" fillId="0" borderId="54" xfId="0" applyNumberFormat="1" applyFont="1" applyFill="1" applyBorder="1"/>
    <xf numFmtId="3" fontId="34" fillId="0" borderId="62" xfId="0" applyNumberFormat="1" applyFont="1" applyFill="1" applyBorder="1" applyAlignment="1"/>
    <xf numFmtId="3" fontId="34" fillId="0" borderId="61" xfId="0" applyNumberFormat="1" applyFont="1" applyFill="1" applyBorder="1" applyAlignment="1"/>
    <xf numFmtId="166" fontId="34" fillId="0" borderId="64" xfId="0" applyNumberFormat="1" applyFont="1" applyFill="1" applyBorder="1"/>
    <xf numFmtId="3" fontId="34" fillId="0" borderId="62" xfId="0" applyNumberFormat="1" applyFont="1" applyFill="1" applyBorder="1"/>
    <xf numFmtId="3" fontId="33" fillId="0" borderId="0" xfId="0" applyNumberFormat="1" applyFont="1" applyFill="1" applyBorder="1"/>
    <xf numFmtId="0" fontId="33" fillId="0" borderId="0" xfId="0" applyFont="1" applyFill="1" applyBorder="1" applyAlignment="1"/>
    <xf numFmtId="0" fontId="38" fillId="2" borderId="2" xfId="0" applyFont="1" applyFill="1" applyBorder="1"/>
    <xf numFmtId="0" fontId="38" fillId="2" borderId="14" xfId="0" applyFont="1" applyFill="1" applyBorder="1"/>
    <xf numFmtId="0" fontId="38" fillId="2" borderId="3" xfId="0" applyFont="1" applyFill="1" applyBorder="1"/>
    <xf numFmtId="0" fontId="38" fillId="2" borderId="25" xfId="0" applyFont="1" applyFill="1" applyBorder="1"/>
    <xf numFmtId="0" fontId="38" fillId="2" borderId="38" xfId="0" applyFont="1" applyFill="1" applyBorder="1"/>
    <xf numFmtId="3" fontId="38" fillId="2" borderId="25" xfId="0" applyNumberFormat="1" applyFont="1" applyFill="1" applyBorder="1"/>
    <xf numFmtId="3" fontId="38" fillId="2" borderId="3" xfId="0" applyNumberFormat="1" applyFont="1" applyFill="1" applyBorder="1"/>
    <xf numFmtId="166" fontId="38" fillId="2" borderId="94" xfId="0" applyNumberFormat="1" applyFont="1" applyFill="1" applyBorder="1"/>
    <xf numFmtId="0" fontId="38" fillId="2" borderId="142" xfId="0" applyFont="1" applyFill="1" applyBorder="1" applyAlignment="1"/>
    <xf numFmtId="166" fontId="38" fillId="2" borderId="25" xfId="0" applyNumberFormat="1" applyFont="1" applyFill="1" applyBorder="1"/>
    <xf numFmtId="0" fontId="38" fillId="2" borderId="94" xfId="0" applyFont="1" applyFill="1" applyBorder="1"/>
    <xf numFmtId="3" fontId="38" fillId="2" borderId="130" xfId="0" applyNumberFormat="1" applyFont="1" applyFill="1" applyBorder="1"/>
    <xf numFmtId="0" fontId="38" fillId="2" borderId="25" xfId="0" applyFont="1" applyFill="1" applyBorder="1" applyAlignment="1"/>
    <xf numFmtId="3" fontId="38" fillId="2" borderId="142" xfId="0" applyNumberFormat="1" applyFont="1" applyFill="1" applyBorder="1"/>
    <xf numFmtId="0" fontId="38" fillId="2" borderId="130" xfId="0" applyFont="1" applyFill="1" applyBorder="1"/>
    <xf numFmtId="0" fontId="38" fillId="2" borderId="4" xfId="0" applyFont="1" applyFill="1" applyBorder="1"/>
    <xf numFmtId="0" fontId="38" fillId="0" borderId="0" xfId="0" applyFont="1" applyFill="1"/>
    <xf numFmtId="0" fontId="38" fillId="0" borderId="0" xfId="0" applyFont="1" applyFill="1" applyBorder="1"/>
    <xf numFmtId="0" fontId="38" fillId="2" borderId="44" xfId="0" applyFont="1" applyFill="1" applyBorder="1"/>
    <xf numFmtId="0" fontId="38" fillId="2" borderId="28" xfId="0" applyFont="1" applyFill="1" applyBorder="1"/>
    <xf numFmtId="0" fontId="38" fillId="2" borderId="87" xfId="0" applyFont="1" applyFill="1" applyBorder="1"/>
    <xf numFmtId="0" fontId="38" fillId="2" borderId="86" xfId="0" applyFont="1" applyFill="1" applyBorder="1"/>
    <xf numFmtId="3" fontId="38" fillId="2" borderId="28" xfId="0" applyNumberFormat="1" applyFont="1" applyFill="1" applyBorder="1"/>
    <xf numFmtId="3" fontId="38" fillId="2" borderId="87" xfId="0" applyNumberFormat="1" applyFont="1" applyFill="1" applyBorder="1"/>
    <xf numFmtId="166" fontId="38" fillId="2" borderId="27" xfId="0" applyNumberFormat="1" applyFont="1" applyFill="1" applyBorder="1"/>
    <xf numFmtId="0" fontId="38" fillId="2" borderId="80" xfId="0" applyFont="1" applyFill="1" applyBorder="1" applyAlignment="1"/>
    <xf numFmtId="166" fontId="38" fillId="2" borderId="28" xfId="0" applyNumberFormat="1" applyFont="1" applyFill="1" applyBorder="1"/>
    <xf numFmtId="0" fontId="38" fillId="2" borderId="27" xfId="0" applyFont="1" applyFill="1" applyBorder="1"/>
    <xf numFmtId="3" fontId="38" fillId="2" borderId="141" xfId="0" applyNumberFormat="1" applyFont="1" applyFill="1" applyBorder="1"/>
    <xf numFmtId="0" fontId="38" fillId="2" borderId="28" xfId="0" applyFont="1" applyFill="1" applyBorder="1" applyAlignment="1"/>
    <xf numFmtId="3" fontId="38" fillId="2" borderId="80" xfId="0" applyNumberFormat="1" applyFont="1" applyFill="1" applyBorder="1"/>
    <xf numFmtId="0" fontId="38" fillId="2" borderId="141" xfId="0" applyFont="1" applyFill="1" applyBorder="1"/>
    <xf numFmtId="0" fontId="38" fillId="2" borderId="53" xfId="0" applyFont="1" applyFill="1" applyBorder="1"/>
    <xf numFmtId="0" fontId="38" fillId="0" borderId="104" xfId="0" applyFont="1" applyFill="1" applyBorder="1"/>
    <xf numFmtId="0" fontId="38" fillId="0" borderId="132" xfId="0" applyFont="1" applyFill="1" applyBorder="1"/>
    <xf numFmtId="3" fontId="33" fillId="2" borderId="49" xfId="0" applyNumberFormat="1" applyFont="1" applyFill="1" applyBorder="1"/>
    <xf numFmtId="166" fontId="33" fillId="2" borderId="72" xfId="0" applyNumberFormat="1" applyFont="1" applyFill="1" applyBorder="1"/>
    <xf numFmtId="0" fontId="33" fillId="2" borderId="92" xfId="0" applyFont="1" applyFill="1" applyBorder="1" applyAlignment="1"/>
    <xf numFmtId="166" fontId="33" fillId="2" borderId="49" xfId="0" applyNumberFormat="1" applyFont="1" applyFill="1" applyBorder="1"/>
    <xf numFmtId="0" fontId="33" fillId="2" borderId="102" xfId="0" applyFont="1" applyFill="1" applyBorder="1"/>
    <xf numFmtId="0" fontId="33" fillId="2" borderId="10" xfId="0" applyFont="1" applyFill="1" applyBorder="1"/>
    <xf numFmtId="0" fontId="33" fillId="2" borderId="49" xfId="0" applyFont="1" applyFill="1" applyBorder="1"/>
    <xf numFmtId="0" fontId="33" fillId="2" borderId="72" xfId="0" applyFont="1" applyFill="1" applyBorder="1"/>
    <xf numFmtId="3" fontId="33" fillId="2" borderId="59" xfId="0" applyNumberFormat="1" applyFont="1" applyFill="1" applyBorder="1"/>
    <xf numFmtId="3" fontId="33" fillId="2" borderId="92" xfId="0" applyNumberFormat="1" applyFont="1" applyFill="1" applyBorder="1" applyAlignment="1"/>
    <xf numFmtId="3" fontId="33" fillId="2" borderId="49" xfId="0" applyNumberFormat="1" applyFont="1" applyFill="1" applyBorder="1" applyAlignment="1"/>
    <xf numFmtId="3" fontId="33" fillId="2" borderId="92" xfId="0" applyNumberFormat="1" applyFont="1" applyFill="1" applyBorder="1"/>
    <xf numFmtId="3" fontId="33" fillId="2" borderId="102" xfId="0" applyNumberFormat="1" applyFont="1" applyFill="1" applyBorder="1"/>
    <xf numFmtId="0" fontId="38" fillId="0" borderId="20" xfId="0" applyFont="1" applyFill="1" applyBorder="1"/>
    <xf numFmtId="0" fontId="33" fillId="2" borderId="91" xfId="0" applyFont="1" applyFill="1" applyBorder="1" applyAlignment="1"/>
    <xf numFmtId="0" fontId="33" fillId="2" borderId="12" xfId="0" applyFont="1" applyFill="1" applyBorder="1"/>
    <xf numFmtId="0" fontId="33" fillId="2" borderId="22" xfId="0" applyFont="1" applyFill="1" applyBorder="1"/>
    <xf numFmtId="0" fontId="33" fillId="2" borderId="11" xfId="0" applyFont="1" applyFill="1" applyBorder="1"/>
    <xf numFmtId="166" fontId="34" fillId="2" borderId="13" xfId="0" applyNumberFormat="1" applyFont="1" applyFill="1" applyBorder="1"/>
    <xf numFmtId="3" fontId="33" fillId="2" borderId="91" xfId="0" applyNumberFormat="1" applyFont="1" applyFill="1" applyBorder="1" applyAlignment="1"/>
    <xf numFmtId="3" fontId="33" fillId="2" borderId="12" xfId="0" applyNumberFormat="1" applyFont="1" applyFill="1" applyBorder="1" applyAlignment="1"/>
    <xf numFmtId="3" fontId="33" fillId="2" borderId="91" xfId="0" applyNumberFormat="1" applyFont="1" applyFill="1" applyBorder="1"/>
    <xf numFmtId="0" fontId="33" fillId="2" borderId="36" xfId="0" applyFont="1" applyFill="1" applyBorder="1"/>
    <xf numFmtId="3" fontId="33" fillId="2" borderId="115" xfId="0" applyNumberFormat="1" applyFont="1" applyFill="1" applyBorder="1"/>
    <xf numFmtId="0" fontId="38" fillId="0" borderId="90" xfId="0" applyFont="1" applyFill="1" applyBorder="1"/>
    <xf numFmtId="0" fontId="38" fillId="0" borderId="143" xfId="0" applyFont="1" applyFill="1" applyBorder="1"/>
    <xf numFmtId="0" fontId="38" fillId="0" borderId="133" xfId="0" applyFont="1" applyFill="1" applyBorder="1"/>
    <xf numFmtId="0" fontId="33" fillId="2" borderId="115" xfId="0" applyFont="1" applyFill="1" applyBorder="1" applyAlignment="1"/>
    <xf numFmtId="0" fontId="33" fillId="2" borderId="105" xfId="0" applyFont="1" applyFill="1" applyBorder="1"/>
    <xf numFmtId="0" fontId="33" fillId="2" borderId="101" xfId="0" applyFont="1" applyFill="1" applyBorder="1"/>
    <xf numFmtId="0" fontId="33" fillId="2" borderId="109" xfId="0" applyFont="1" applyFill="1" applyBorder="1"/>
    <xf numFmtId="0" fontId="33" fillId="2" borderId="116" xfId="0" applyFont="1" applyFill="1" applyBorder="1"/>
    <xf numFmtId="3" fontId="33" fillId="2" borderId="106" xfId="0" applyNumberFormat="1" applyFont="1" applyFill="1" applyBorder="1"/>
    <xf numFmtId="3" fontId="33" fillId="2" borderId="115" xfId="0" applyNumberFormat="1" applyFont="1" applyFill="1" applyBorder="1" applyAlignment="1"/>
    <xf numFmtId="3" fontId="33" fillId="2" borderId="105" xfId="0" applyNumberFormat="1" applyFont="1" applyFill="1" applyBorder="1" applyAlignment="1"/>
    <xf numFmtId="0" fontId="38" fillId="0" borderId="41" xfId="0" applyFont="1" applyFill="1" applyBorder="1"/>
    <xf numFmtId="0" fontId="38" fillId="0" borderId="47" xfId="0" applyFont="1" applyFill="1" applyBorder="1"/>
    <xf numFmtId="0" fontId="33" fillId="0" borderId="39" xfId="0" applyFont="1" applyFill="1" applyBorder="1" applyAlignment="1"/>
    <xf numFmtId="3" fontId="33" fillId="0" borderId="39" xfId="0" applyNumberFormat="1" applyFont="1" applyFill="1" applyBorder="1"/>
    <xf numFmtId="166" fontId="33" fillId="0" borderId="98" xfId="0" applyNumberFormat="1" applyFont="1" applyFill="1" applyBorder="1"/>
    <xf numFmtId="0" fontId="34" fillId="0" borderId="142" xfId="0" applyFont="1" applyFill="1" applyBorder="1" applyAlignment="1"/>
    <xf numFmtId="0" fontId="33" fillId="0" borderId="25" xfId="0" applyFont="1" applyFill="1" applyBorder="1"/>
    <xf numFmtId="3" fontId="34" fillId="0" borderId="3" xfId="0" applyNumberFormat="1" applyFont="1" applyFill="1" applyBorder="1"/>
    <xf numFmtId="0" fontId="34" fillId="0" borderId="145" xfId="0" applyFont="1" applyFill="1" applyBorder="1" applyAlignment="1"/>
    <xf numFmtId="0" fontId="34" fillId="0" borderId="144" xfId="0" applyFont="1" applyFill="1" applyBorder="1"/>
    <xf numFmtId="0" fontId="33" fillId="0" borderId="39" xfId="0" applyFont="1" applyFill="1" applyBorder="1"/>
    <xf numFmtId="166" fontId="34" fillId="0" borderId="98" xfId="0" applyNumberFormat="1" applyFont="1" applyFill="1" applyBorder="1"/>
    <xf numFmtId="3" fontId="33" fillId="0" borderId="38" xfId="0" applyNumberFormat="1" applyFont="1" applyFill="1" applyBorder="1"/>
    <xf numFmtId="166" fontId="34" fillId="0" borderId="130" xfId="0" applyNumberFormat="1" applyFont="1" applyFill="1" applyBorder="1"/>
    <xf numFmtId="3" fontId="34" fillId="0" borderId="16" xfId="0" applyNumberFormat="1" applyFont="1" applyFill="1" applyBorder="1" applyAlignment="1"/>
    <xf numFmtId="3" fontId="33" fillId="0" borderId="144" xfId="0" applyNumberFormat="1" applyFont="1" applyFill="1" applyBorder="1" applyAlignment="1"/>
    <xf numFmtId="166" fontId="33" fillId="0" borderId="144" xfId="0" applyNumberFormat="1" applyFont="1" applyFill="1" applyBorder="1"/>
    <xf numFmtId="3" fontId="33" fillId="0" borderId="146" xfId="0" applyNumberFormat="1" applyFont="1" applyFill="1" applyBorder="1"/>
    <xf numFmtId="3" fontId="33" fillId="0" borderId="68" xfId="0" applyNumberFormat="1" applyFont="1" applyFill="1" applyBorder="1"/>
    <xf numFmtId="3" fontId="33" fillId="0" borderId="145" xfId="0" applyNumberFormat="1" applyFont="1" applyFill="1" applyBorder="1"/>
    <xf numFmtId="0" fontId="33" fillId="0" borderId="3" xfId="0" applyFont="1" applyFill="1" applyBorder="1"/>
    <xf numFmtId="3" fontId="34" fillId="0" borderId="144" xfId="0" applyNumberFormat="1" applyFont="1" applyFill="1" applyBorder="1" applyAlignment="1"/>
    <xf numFmtId="0" fontId="33" fillId="0" borderId="144" xfId="0" applyFont="1" applyFill="1" applyBorder="1"/>
    <xf numFmtId="0" fontId="34" fillId="0" borderId="144" xfId="0" applyFont="1" applyFill="1" applyBorder="1" applyAlignment="1"/>
    <xf numFmtId="166" fontId="34" fillId="0" borderId="74" xfId="0" applyNumberFormat="1" applyFont="1" applyFill="1" applyBorder="1"/>
    <xf numFmtId="3" fontId="34" fillId="0" borderId="144" xfId="0" applyNumberFormat="1" applyFont="1" applyFill="1" applyBorder="1"/>
    <xf numFmtId="3" fontId="34" fillId="0" borderId="39" xfId="0" applyNumberFormat="1" applyFont="1" applyFill="1" applyBorder="1" applyAlignment="1"/>
    <xf numFmtId="3" fontId="34" fillId="0" borderId="146" xfId="0" applyNumberFormat="1" applyFont="1" applyFill="1" applyBorder="1" applyAlignment="1"/>
    <xf numFmtId="166" fontId="34" fillId="0" borderId="144" xfId="0" applyNumberFormat="1" applyFont="1" applyFill="1" applyBorder="1"/>
    <xf numFmtId="166" fontId="34" fillId="0" borderId="40" xfId="0" applyNumberFormat="1" applyFont="1" applyFill="1" applyBorder="1"/>
    <xf numFmtId="166" fontId="34" fillId="0" borderId="146" xfId="0" applyNumberFormat="1" applyFont="1" applyFill="1" applyBorder="1"/>
    <xf numFmtId="3" fontId="34" fillId="0" borderId="39" xfId="0" applyNumberFormat="1" applyFont="1" applyFill="1" applyBorder="1"/>
    <xf numFmtId="3" fontId="33" fillId="0" borderId="39" xfId="0" applyNumberFormat="1" applyFont="1" applyFill="1" applyBorder="1" applyAlignment="1"/>
    <xf numFmtId="166" fontId="34" fillId="0" borderId="39" xfId="0" applyNumberFormat="1" applyFont="1" applyFill="1" applyBorder="1"/>
    <xf numFmtId="3" fontId="34" fillId="0" borderId="86" xfId="0" applyNumberFormat="1" applyFont="1" applyFill="1" applyBorder="1" applyAlignment="1"/>
    <xf numFmtId="3" fontId="34" fillId="0" borderId="28" xfId="0" applyNumberFormat="1" applyFont="1" applyFill="1" applyBorder="1" applyAlignment="1"/>
    <xf numFmtId="166" fontId="34" fillId="0" borderId="87" xfId="0" applyNumberFormat="1" applyFont="1" applyFill="1" applyBorder="1"/>
    <xf numFmtId="166" fontId="34" fillId="0" borderId="27" xfId="0" applyNumberFormat="1" applyFont="1" applyFill="1" applyBorder="1"/>
    <xf numFmtId="167" fontId="34" fillId="0" borderId="144" xfId="0" applyNumberFormat="1" applyFont="1" applyFill="1" applyBorder="1"/>
    <xf numFmtId="166" fontId="34" fillId="0" borderId="36" xfId="0" applyNumberFormat="1" applyFont="1" applyFill="1" applyBorder="1"/>
    <xf numFmtId="166" fontId="34" fillId="0" borderId="51" xfId="0" applyNumberFormat="1" applyFont="1" applyFill="1" applyBorder="1"/>
    <xf numFmtId="166" fontId="34" fillId="0" borderId="11" xfId="0" applyNumberFormat="1" applyFont="1" applyFill="1" applyBorder="1"/>
    <xf numFmtId="3" fontId="33" fillId="2" borderId="22" xfId="0" applyNumberFormat="1" applyFont="1" applyFill="1" applyBorder="1"/>
    <xf numFmtId="3" fontId="33" fillId="2" borderId="101" xfId="0" applyNumberFormat="1" applyFont="1" applyFill="1" applyBorder="1"/>
    <xf numFmtId="166" fontId="34" fillId="0" borderId="62" xfId="0" applyNumberFormat="1" applyFont="1" applyFill="1" applyBorder="1"/>
    <xf numFmtId="0" fontId="34" fillId="0" borderId="0" xfId="0" applyFont="1" applyFill="1"/>
    <xf numFmtId="0" fontId="39" fillId="0" borderId="0" xfId="0" applyFont="1" applyFill="1" applyBorder="1"/>
    <xf numFmtId="0" fontId="40" fillId="0" borderId="0" xfId="0" applyFont="1" applyFill="1" applyBorder="1"/>
    <xf numFmtId="0" fontId="39" fillId="0" borderId="0" xfId="0" applyFont="1" applyFill="1" applyBorder="1" applyAlignment="1"/>
    <xf numFmtId="0" fontId="38" fillId="0" borderId="0" xfId="0" applyFont="1" applyFill="1" applyBorder="1" applyAlignment="1"/>
    <xf numFmtId="3" fontId="40" fillId="0" borderId="0" xfId="0" applyNumberFormat="1" applyFont="1" applyFill="1" applyBorder="1"/>
    <xf numFmtId="0" fontId="39" fillId="0" borderId="0" xfId="0" applyFont="1" applyFill="1" applyBorder="1" applyAlignment="1">
      <alignment horizontal="left"/>
    </xf>
    <xf numFmtId="0" fontId="38" fillId="0" borderId="0" xfId="0" applyFont="1" applyFill="1" applyBorder="1" applyAlignment="1">
      <alignment horizontal="left"/>
    </xf>
    <xf numFmtId="0" fontId="37" fillId="0" borderId="0" xfId="0" applyFont="1" applyFill="1" applyBorder="1"/>
    <xf numFmtId="0" fontId="35" fillId="0" borderId="0" xfId="0" applyFont="1" applyFill="1" applyBorder="1" applyAlignment="1"/>
    <xf numFmtId="3" fontId="37" fillId="0" borderId="0" xfId="0" applyNumberFormat="1" applyFont="1" applyFill="1" applyBorder="1"/>
    <xf numFmtId="166" fontId="14" fillId="0" borderId="34" xfId="0" applyNumberFormat="1" applyFont="1" applyFill="1" applyBorder="1"/>
    <xf numFmtId="0" fontId="38" fillId="0" borderId="150" xfId="0" applyFont="1" applyFill="1" applyBorder="1"/>
    <xf numFmtId="0" fontId="38" fillId="0" borderId="151" xfId="0" applyFont="1" applyFill="1" applyBorder="1"/>
    <xf numFmtId="0" fontId="38" fillId="0" borderId="149" xfId="0" applyFont="1" applyFill="1" applyBorder="1"/>
    <xf numFmtId="0" fontId="38" fillId="0" borderId="42" xfId="0" applyFont="1" applyFill="1" applyBorder="1"/>
    <xf numFmtId="166" fontId="34" fillId="0" borderId="94" xfId="0" applyNumberFormat="1" applyFont="1" applyFill="1" applyBorder="1"/>
    <xf numFmtId="0" fontId="33" fillId="0" borderId="38" xfId="0" applyFont="1" applyFill="1" applyBorder="1"/>
    <xf numFmtId="167" fontId="38" fillId="2" borderId="94" xfId="0" applyNumberFormat="1" applyFont="1" applyFill="1" applyBorder="1"/>
    <xf numFmtId="167" fontId="38" fillId="2" borderId="27" xfId="0" applyNumberFormat="1" applyFont="1" applyFill="1" applyBorder="1"/>
    <xf numFmtId="167" fontId="33" fillId="2" borderId="72" xfId="0" applyNumberFormat="1" applyFont="1" applyFill="1" applyBorder="1"/>
    <xf numFmtId="167" fontId="33" fillId="2" borderId="36" xfId="0" applyNumberFormat="1" applyFont="1" applyFill="1" applyBorder="1"/>
    <xf numFmtId="167" fontId="33" fillId="2" borderId="116" xfId="0" applyNumberFormat="1" applyFont="1" applyFill="1" applyBorder="1"/>
    <xf numFmtId="167" fontId="33" fillId="0" borderId="98" xfId="0" applyNumberFormat="1" applyFont="1" applyFill="1" applyBorder="1"/>
    <xf numFmtId="3" fontId="34" fillId="0" borderId="145" xfId="0" applyNumberFormat="1" applyFont="1" applyFill="1" applyBorder="1" applyAlignment="1"/>
    <xf numFmtId="0" fontId="14" fillId="0" borderId="0" xfId="0" applyFont="1" applyFill="1"/>
    <xf numFmtId="0" fontId="42" fillId="0" borderId="0" xfId="0" applyFont="1"/>
    <xf numFmtId="3" fontId="43" fillId="0" borderId="32" xfId="0" applyNumberFormat="1" applyFont="1" applyBorder="1"/>
    <xf numFmtId="0" fontId="44" fillId="0" borderId="0" xfId="0" applyFont="1" applyFill="1"/>
    <xf numFmtId="0" fontId="43" fillId="0" borderId="0" xfId="0" applyFont="1" applyFill="1"/>
    <xf numFmtId="0" fontId="45" fillId="0" borderId="0" xfId="0" applyFont="1" applyFill="1"/>
    <xf numFmtId="0" fontId="26" fillId="0" borderId="0" xfId="0" applyFont="1" applyFill="1"/>
    <xf numFmtId="0" fontId="42" fillId="0" borderId="0" xfId="0" applyFont="1" applyFill="1"/>
    <xf numFmtId="3" fontId="29" fillId="0" borderId="75" xfId="0" applyNumberFormat="1" applyFont="1" applyBorder="1" applyAlignment="1">
      <alignment horizontal="center"/>
    </xf>
    <xf numFmtId="3" fontId="29" fillId="0" borderId="155" xfId="0" applyNumberFormat="1" applyFont="1" applyBorder="1" applyAlignment="1">
      <alignment horizontal="center"/>
    </xf>
    <xf numFmtId="0" fontId="3" fillId="0" borderId="0" xfId="0" applyFont="1" applyFill="1"/>
    <xf numFmtId="0" fontId="46" fillId="0" borderId="0" xfId="0" applyFont="1"/>
    <xf numFmtId="0" fontId="38" fillId="0" borderId="0" xfId="0" applyFont="1"/>
    <xf numFmtId="0" fontId="14" fillId="0" borderId="0" xfId="0" applyFont="1"/>
    <xf numFmtId="0" fontId="16" fillId="0" borderId="0" xfId="0" applyFont="1"/>
    <xf numFmtId="0" fontId="36" fillId="0" borderId="16" xfId="0" applyFont="1" applyFill="1" applyBorder="1" applyAlignment="1">
      <alignment wrapText="1"/>
    </xf>
    <xf numFmtId="0" fontId="36" fillId="0" borderId="39" xfId="0" applyFont="1" applyFill="1" applyBorder="1" applyAlignment="1">
      <alignment wrapText="1"/>
    </xf>
    <xf numFmtId="166" fontId="33" fillId="0" borderId="40" xfId="0" applyNumberFormat="1" applyFont="1" applyBorder="1"/>
    <xf numFmtId="0" fontId="42" fillId="0" borderId="0" xfId="0" applyFont="1" applyBorder="1"/>
    <xf numFmtId="0" fontId="6" fillId="0" borderId="87" xfId="0" applyFont="1" applyFill="1" applyBorder="1" applyAlignment="1">
      <alignment horizontal="centerContinuous"/>
    </xf>
    <xf numFmtId="3" fontId="14" fillId="0" borderId="51" xfId="0" applyNumberFormat="1" applyFont="1" applyFill="1" applyBorder="1"/>
    <xf numFmtId="3" fontId="14" fillId="0" borderId="11" xfId="0" applyNumberFormat="1" applyFont="1" applyFill="1" applyBorder="1"/>
    <xf numFmtId="166" fontId="33" fillId="2" borderId="10" xfId="0" applyNumberFormat="1" applyFont="1" applyFill="1" applyBorder="1"/>
    <xf numFmtId="166" fontId="33" fillId="2" borderId="11" xfId="0" applyNumberFormat="1" applyFont="1" applyFill="1" applyBorder="1"/>
    <xf numFmtId="166" fontId="33" fillId="2" borderId="59" xfId="0" applyNumberFormat="1" applyFont="1" applyFill="1" applyBorder="1"/>
    <xf numFmtId="166" fontId="33" fillId="2" borderId="106" xfId="0" applyNumberFormat="1" applyFont="1" applyFill="1" applyBorder="1"/>
    <xf numFmtId="0" fontId="6" fillId="0" borderId="78" xfId="0" applyFont="1" applyFill="1" applyBorder="1" applyAlignment="1">
      <alignment horizontal="centerContinuous"/>
    </xf>
    <xf numFmtId="0" fontId="34" fillId="0" borderId="24" xfId="0" applyFont="1" applyFill="1" applyBorder="1" applyAlignment="1">
      <alignment horizontal="centerContinuous"/>
    </xf>
    <xf numFmtId="3" fontId="34" fillId="0" borderId="25" xfId="0" applyNumberFormat="1" applyFont="1" applyFill="1" applyBorder="1" applyAlignment="1"/>
    <xf numFmtId="166" fontId="6" fillId="0" borderId="120" xfId="0" applyNumberFormat="1" applyFont="1" applyFill="1" applyBorder="1"/>
    <xf numFmtId="0" fontId="33" fillId="2" borderId="13" xfId="0" applyFont="1" applyFill="1" applyBorder="1"/>
    <xf numFmtId="0" fontId="33" fillId="2" borderId="106" xfId="0" applyFont="1" applyFill="1" applyBorder="1"/>
    <xf numFmtId="0" fontId="6" fillId="0" borderId="163" xfId="0" applyFont="1" applyFill="1" applyBorder="1" applyAlignment="1">
      <alignment horizontal="center"/>
    </xf>
    <xf numFmtId="166" fontId="33" fillId="0" borderId="39" xfId="0" applyNumberFormat="1" applyFont="1" applyFill="1" applyBorder="1"/>
    <xf numFmtId="166" fontId="34" fillId="0" borderId="0" xfId="0" applyNumberFormat="1" applyFont="1" applyFill="1" applyBorder="1"/>
    <xf numFmtId="3" fontId="34" fillId="0" borderId="14" xfId="0" applyNumberFormat="1" applyFont="1" applyFill="1" applyBorder="1"/>
    <xf numFmtId="0" fontId="34" fillId="0" borderId="120" xfId="0" applyFont="1" applyFill="1" applyBorder="1"/>
    <xf numFmtId="3" fontId="33" fillId="2" borderId="24" xfId="0" applyNumberFormat="1" applyFont="1" applyFill="1" applyBorder="1"/>
    <xf numFmtId="0" fontId="34" fillId="0" borderId="87" xfId="0" applyFont="1" applyFill="1" applyBorder="1" applyAlignment="1">
      <alignment horizontal="center"/>
    </xf>
    <xf numFmtId="166" fontId="5" fillId="0" borderId="3" xfId="0" applyNumberFormat="1" applyFont="1" applyFill="1" applyBorder="1"/>
    <xf numFmtId="166" fontId="6" fillId="0" borderId="56" xfId="0" applyNumberFormat="1" applyFont="1" applyFill="1" applyBorder="1"/>
    <xf numFmtId="0" fontId="34" fillId="0" borderId="14" xfId="0" applyFont="1" applyFill="1" applyBorder="1" applyAlignment="1">
      <alignment horizontal="center"/>
    </xf>
    <xf numFmtId="166" fontId="34" fillId="0" borderId="145" xfId="0" applyNumberFormat="1" applyFont="1" applyFill="1" applyBorder="1"/>
    <xf numFmtId="0" fontId="6" fillId="0" borderId="164" xfId="0" applyFont="1" applyFill="1" applyBorder="1" applyAlignment="1">
      <alignment horizontal="center"/>
    </xf>
    <xf numFmtId="166" fontId="6" fillId="0" borderId="1" xfId="3" applyNumberFormat="1" applyFont="1" applyFill="1" applyBorder="1" applyAlignment="1">
      <alignment horizontal="center"/>
    </xf>
    <xf numFmtId="166" fontId="6" fillId="0" borderId="17" xfId="3" applyNumberFormat="1" applyFont="1" applyFill="1" applyBorder="1" applyAlignment="1">
      <alignment horizontal="center"/>
    </xf>
    <xf numFmtId="0" fontId="28" fillId="0" borderId="53" xfId="0" applyFont="1" applyBorder="1" applyAlignment="1">
      <alignment horizontal="center"/>
    </xf>
    <xf numFmtId="0" fontId="28" fillId="0" borderId="144" xfId="0" applyFont="1" applyFill="1" applyBorder="1"/>
    <xf numFmtId="0" fontId="13" fillId="0" borderId="49" xfId="0" applyFont="1" applyBorder="1"/>
    <xf numFmtId="0" fontId="13" fillId="0" borderId="12" xfId="0" applyFont="1" applyBorder="1"/>
    <xf numFmtId="3" fontId="13" fillId="0" borderId="12" xfId="0" applyNumberFormat="1" applyFont="1" applyBorder="1"/>
    <xf numFmtId="0" fontId="28" fillId="0" borderId="144" xfId="0" applyFont="1" applyBorder="1"/>
    <xf numFmtId="0" fontId="19" fillId="0" borderId="0" xfId="3" applyFont="1" applyBorder="1"/>
    <xf numFmtId="0" fontId="14" fillId="0" borderId="0" xfId="9" applyFont="1"/>
    <xf numFmtId="0" fontId="35" fillId="0" borderId="0" xfId="9" applyFont="1"/>
    <xf numFmtId="0" fontId="35" fillId="0" borderId="0" xfId="9" applyFont="1" applyFill="1"/>
    <xf numFmtId="0" fontId="14" fillId="0" borderId="0" xfId="9" applyFont="1" applyBorder="1"/>
    <xf numFmtId="167" fontId="14" fillId="0" borderId="0" xfId="9" applyNumberFormat="1" applyFont="1"/>
    <xf numFmtId="3" fontId="14" fillId="0" borderId="0" xfId="9" applyNumberFormat="1" applyFont="1"/>
    <xf numFmtId="0" fontId="35" fillId="0" borderId="0" xfId="9" applyFont="1" applyBorder="1"/>
    <xf numFmtId="0" fontId="35" fillId="0" borderId="0" xfId="9" applyFont="1" applyFill="1" applyBorder="1"/>
    <xf numFmtId="167" fontId="14" fillId="0" borderId="0" xfId="9" applyNumberFormat="1" applyFont="1" applyBorder="1"/>
    <xf numFmtId="3" fontId="14" fillId="0" borderId="0" xfId="9" applyNumberFormat="1" applyFont="1" applyBorder="1"/>
    <xf numFmtId="0" fontId="39" fillId="0" borderId="0" xfId="9" applyFont="1" applyFill="1" applyBorder="1"/>
    <xf numFmtId="0" fontId="14" fillId="0" borderId="0" xfId="9" applyFont="1" applyFill="1" applyBorder="1"/>
    <xf numFmtId="167" fontId="14" fillId="0" borderId="0" xfId="9" applyNumberFormat="1" applyFont="1" applyFill="1" applyBorder="1"/>
    <xf numFmtId="3" fontId="14" fillId="0" borderId="0" xfId="9" applyNumberFormat="1" applyFont="1" applyFill="1" applyBorder="1"/>
    <xf numFmtId="0" fontId="24" fillId="0" borderId="0" xfId="9" applyFont="1"/>
    <xf numFmtId="0" fontId="24" fillId="0" borderId="0" xfId="9" applyFont="1" applyBorder="1"/>
    <xf numFmtId="0" fontId="24" fillId="0" borderId="0" xfId="9" applyFont="1" applyFill="1" applyBorder="1"/>
    <xf numFmtId="167" fontId="24" fillId="0" borderId="0" xfId="9" applyNumberFormat="1" applyFont="1" applyFill="1" applyBorder="1"/>
    <xf numFmtId="3" fontId="24" fillId="0" borderId="0" xfId="9" applyNumberFormat="1" applyFont="1" applyFill="1" applyBorder="1"/>
    <xf numFmtId="0" fontId="18" fillId="0" borderId="0" xfId="9" applyFont="1" applyFill="1" applyBorder="1"/>
    <xf numFmtId="0" fontId="18" fillId="0" borderId="0" xfId="9" applyFont="1"/>
    <xf numFmtId="0" fontId="18" fillId="0" borderId="0" xfId="9" applyFont="1" applyBorder="1"/>
    <xf numFmtId="0" fontId="40" fillId="0" borderId="0" xfId="9" applyFont="1" applyFill="1" applyBorder="1"/>
    <xf numFmtId="167" fontId="18" fillId="0" borderId="0" xfId="9" applyNumberFormat="1" applyFont="1" applyFill="1" applyBorder="1"/>
    <xf numFmtId="3" fontId="18" fillId="0" borderId="0" xfId="9" applyNumberFormat="1" applyFont="1" applyFill="1" applyBorder="1"/>
    <xf numFmtId="0" fontId="19" fillId="0" borderId="0" xfId="9" applyFont="1" applyFill="1" applyBorder="1"/>
    <xf numFmtId="167" fontId="19" fillId="0" borderId="0" xfId="9" applyNumberFormat="1" applyFont="1" applyFill="1" applyBorder="1"/>
    <xf numFmtId="3" fontId="19" fillId="0" borderId="0" xfId="9" applyNumberFormat="1" applyFont="1" applyFill="1" applyBorder="1"/>
    <xf numFmtId="0" fontId="50" fillId="0" borderId="0" xfId="9" applyFont="1" applyFill="1" applyBorder="1"/>
    <xf numFmtId="0" fontId="9" fillId="0" borderId="0" xfId="9" applyFont="1" applyBorder="1"/>
    <xf numFmtId="167" fontId="9" fillId="0" borderId="0" xfId="9" applyNumberFormat="1" applyFont="1" applyBorder="1"/>
    <xf numFmtId="3" fontId="9" fillId="0" borderId="0" xfId="9" applyNumberFormat="1" applyFont="1" applyBorder="1"/>
    <xf numFmtId="0" fontId="9" fillId="0" borderId="0" xfId="9" applyFont="1"/>
    <xf numFmtId="0" fontId="27" fillId="0" borderId="0" xfId="9" applyFont="1" applyBorder="1"/>
    <xf numFmtId="0" fontId="14" fillId="0" borderId="0" xfId="9" applyFont="1" applyFill="1"/>
    <xf numFmtId="0" fontId="9" fillId="0" borderId="0" xfId="9" applyFont="1" applyFill="1" applyBorder="1"/>
    <xf numFmtId="167" fontId="9" fillId="0" borderId="0" xfId="9" applyNumberFormat="1" applyFont="1" applyFill="1" applyBorder="1"/>
    <xf numFmtId="3" fontId="9" fillId="0" borderId="0" xfId="9" applyNumberFormat="1" applyFont="1" applyFill="1" applyBorder="1"/>
    <xf numFmtId="0" fontId="27" fillId="0" borderId="0" xfId="9" applyFont="1" applyFill="1" applyBorder="1"/>
    <xf numFmtId="167" fontId="27" fillId="3" borderId="0" xfId="9" applyNumberFormat="1" applyFont="1" applyFill="1" applyBorder="1"/>
    <xf numFmtId="3" fontId="27" fillId="3" borderId="0" xfId="9" applyNumberFormat="1" applyFont="1" applyFill="1" applyBorder="1"/>
    <xf numFmtId="167" fontId="9" fillId="3" borderId="0" xfId="9" applyNumberFormat="1" applyFont="1" applyFill="1" applyBorder="1"/>
    <xf numFmtId="3" fontId="9" fillId="3" borderId="0" xfId="9" applyNumberFormat="1" applyFont="1" applyFill="1" applyBorder="1"/>
    <xf numFmtId="167" fontId="9" fillId="3" borderId="0" xfId="9" applyNumberFormat="1" applyFont="1" applyFill="1" applyBorder="1" applyAlignment="1">
      <alignment horizontal="center"/>
    </xf>
    <xf numFmtId="0" fontId="9" fillId="3" borderId="0" xfId="9" applyFont="1" applyFill="1" applyBorder="1"/>
    <xf numFmtId="3" fontId="27" fillId="3" borderId="158" xfId="9" applyNumberFormat="1" applyFont="1" applyFill="1" applyBorder="1"/>
    <xf numFmtId="3" fontId="52" fillId="3" borderId="60" xfId="9" applyNumberFormat="1" applyFont="1" applyFill="1" applyBorder="1"/>
    <xf numFmtId="167" fontId="52" fillId="0" borderId="55" xfId="9" applyNumberFormat="1" applyFont="1" applyFill="1" applyBorder="1"/>
    <xf numFmtId="3" fontId="52" fillId="0" borderId="54" xfId="9" applyNumberFormat="1" applyFont="1" applyFill="1" applyBorder="1"/>
    <xf numFmtId="3" fontId="52" fillId="3" borderId="54" xfId="9" applyNumberFormat="1" applyFont="1" applyFill="1" applyBorder="1"/>
    <xf numFmtId="167" fontId="52" fillId="0" borderId="61" xfId="9" applyNumberFormat="1" applyFont="1" applyFill="1" applyBorder="1"/>
    <xf numFmtId="3" fontId="52" fillId="3" borderId="56" xfId="9" applyNumberFormat="1" applyFont="1" applyFill="1" applyBorder="1"/>
    <xf numFmtId="3" fontId="52" fillId="0" borderId="64" xfId="9" applyNumberFormat="1" applyFont="1" applyFill="1" applyBorder="1"/>
    <xf numFmtId="3" fontId="52" fillId="3" borderId="55" xfId="9" applyNumberFormat="1" applyFont="1" applyFill="1" applyBorder="1"/>
    <xf numFmtId="167" fontId="27" fillId="3" borderId="64" xfId="9" applyNumberFormat="1" applyFont="1" applyFill="1" applyBorder="1"/>
    <xf numFmtId="3" fontId="27" fillId="3" borderId="62" xfId="9" applyNumberFormat="1" applyFont="1" applyFill="1" applyBorder="1"/>
    <xf numFmtId="3" fontId="27" fillId="3" borderId="103" xfId="9" applyNumberFormat="1" applyFont="1" applyFill="1" applyBorder="1"/>
    <xf numFmtId="167" fontId="9" fillId="3" borderId="55" xfId="9" applyNumberFormat="1" applyFont="1" applyFill="1" applyBorder="1"/>
    <xf numFmtId="3" fontId="9" fillId="3" borderId="64" xfId="9" applyNumberFormat="1" applyFont="1" applyFill="1" applyBorder="1"/>
    <xf numFmtId="3" fontId="9" fillId="3" borderId="103" xfId="9" applyNumberFormat="1" applyFont="1" applyFill="1" applyBorder="1"/>
    <xf numFmtId="167" fontId="9" fillId="3" borderId="63" xfId="9" applyNumberFormat="1" applyFont="1" applyFill="1" applyBorder="1"/>
    <xf numFmtId="167" fontId="9" fillId="3" borderId="55" xfId="9" applyNumberFormat="1" applyFont="1" applyFill="1" applyBorder="1" applyAlignment="1">
      <alignment horizontal="center"/>
    </xf>
    <xf numFmtId="3" fontId="9" fillId="3" borderId="54" xfId="9" applyNumberFormat="1" applyFont="1" applyFill="1" applyBorder="1"/>
    <xf numFmtId="3" fontId="9" fillId="3" borderId="55" xfId="9" applyNumberFormat="1" applyFont="1" applyFill="1" applyBorder="1"/>
    <xf numFmtId="3" fontId="9" fillId="3" borderId="56" xfId="9" applyNumberFormat="1" applyFont="1" applyFill="1" applyBorder="1"/>
    <xf numFmtId="0" fontId="27" fillId="3" borderId="61" xfId="9" applyFont="1" applyFill="1" applyBorder="1"/>
    <xf numFmtId="167" fontId="9" fillId="3" borderId="62" xfId="9" applyNumberFormat="1" applyFont="1" applyFill="1" applyBorder="1" applyAlignment="1">
      <alignment horizontal="center"/>
    </xf>
    <xf numFmtId="167" fontId="48" fillId="0" borderId="36" xfId="9" applyNumberFormat="1" applyFont="1" applyFill="1" applyBorder="1"/>
    <xf numFmtId="3" fontId="48" fillId="0" borderId="106" xfId="9" applyNumberFormat="1" applyFont="1" applyFill="1" applyBorder="1"/>
    <xf numFmtId="167" fontId="48" fillId="0" borderId="116" xfId="9" applyNumberFormat="1" applyFont="1" applyFill="1" applyBorder="1"/>
    <xf numFmtId="3" fontId="48" fillId="0" borderId="105" xfId="9" applyNumberFormat="1" applyFont="1" applyFill="1" applyBorder="1"/>
    <xf numFmtId="167" fontId="48" fillId="0" borderId="106" xfId="9" applyNumberFormat="1" applyFont="1" applyFill="1" applyBorder="1"/>
    <xf numFmtId="3" fontId="48" fillId="0" borderId="109" xfId="9" applyNumberFormat="1" applyFont="1" applyFill="1" applyBorder="1"/>
    <xf numFmtId="167" fontId="52" fillId="0" borderId="116" xfId="9" applyNumberFormat="1" applyFont="1" applyFill="1" applyBorder="1"/>
    <xf numFmtId="3" fontId="52" fillId="0" borderId="105" xfId="9" applyNumberFormat="1" applyFont="1" applyFill="1" applyBorder="1"/>
    <xf numFmtId="3" fontId="52" fillId="0" borderId="79" xfId="9" applyNumberFormat="1" applyFont="1" applyFill="1" applyBorder="1"/>
    <xf numFmtId="3" fontId="52" fillId="3" borderId="106" xfId="9" applyNumberFormat="1" applyFont="1" applyFill="1" applyBorder="1"/>
    <xf numFmtId="167" fontId="27" fillId="3" borderId="79" xfId="9" applyNumberFormat="1" applyFont="1" applyFill="1" applyBorder="1"/>
    <xf numFmtId="3" fontId="27" fillId="3" borderId="109" xfId="9" applyNumberFormat="1" applyFont="1" applyFill="1" applyBorder="1"/>
    <xf numFmtId="3" fontId="27" fillId="3" borderId="97" xfId="9" applyNumberFormat="1" applyFont="1" applyFill="1" applyBorder="1"/>
    <xf numFmtId="167" fontId="9" fillId="3" borderId="106" xfId="9" applyNumberFormat="1" applyFont="1" applyFill="1" applyBorder="1"/>
    <xf numFmtId="3" fontId="9" fillId="3" borderId="79" xfId="9" applyNumberFormat="1" applyFont="1" applyFill="1" applyBorder="1"/>
    <xf numFmtId="3" fontId="9" fillId="3" borderId="97" xfId="9" applyNumberFormat="1" applyFont="1" applyFill="1" applyBorder="1"/>
    <xf numFmtId="167" fontId="9" fillId="3" borderId="107" xfId="9" applyNumberFormat="1" applyFont="1" applyFill="1" applyBorder="1"/>
    <xf numFmtId="3" fontId="9" fillId="3" borderId="106" xfId="9" applyNumberFormat="1" applyFont="1" applyFill="1" applyBorder="1"/>
    <xf numFmtId="3" fontId="9" fillId="3" borderId="105" xfId="9" applyNumberFormat="1" applyFont="1" applyFill="1" applyBorder="1"/>
    <xf numFmtId="167" fontId="9" fillId="3" borderId="109" xfId="9" applyNumberFormat="1" applyFont="1" applyFill="1" applyBorder="1"/>
    <xf numFmtId="3" fontId="9" fillId="3" borderId="101" xfId="9" applyNumberFormat="1" applyFont="1" applyFill="1" applyBorder="1"/>
    <xf numFmtId="0" fontId="27" fillId="3" borderId="17" xfId="9" applyFont="1" applyFill="1" applyBorder="1"/>
    <xf numFmtId="3" fontId="48" fillId="0" borderId="13" xfId="9" applyNumberFormat="1" applyFont="1" applyFill="1" applyBorder="1"/>
    <xf numFmtId="3" fontId="48" fillId="0" borderId="12" xfId="9" applyNumberFormat="1" applyFont="1" applyFill="1" applyBorder="1"/>
    <xf numFmtId="167" fontId="48" fillId="0" borderId="13" xfId="9" applyNumberFormat="1" applyFont="1" applyFill="1" applyBorder="1"/>
    <xf numFmtId="3" fontId="48" fillId="0" borderId="11" xfId="9" applyNumberFormat="1" applyFont="1" applyFill="1" applyBorder="1"/>
    <xf numFmtId="167" fontId="52" fillId="0" borderId="36" xfId="9" applyNumberFormat="1" applyFont="1" applyFill="1" applyBorder="1"/>
    <xf numFmtId="3" fontId="52" fillId="0" borderId="12" xfId="9" applyNumberFormat="1" applyFont="1" applyFill="1" applyBorder="1"/>
    <xf numFmtId="3" fontId="52" fillId="0" borderId="15" xfId="9" applyNumberFormat="1" applyFont="1" applyFill="1" applyBorder="1"/>
    <xf numFmtId="3" fontId="52" fillId="0" borderId="13" xfId="9" applyNumberFormat="1" applyFont="1" applyBorder="1"/>
    <xf numFmtId="167" fontId="27" fillId="3" borderId="15" xfId="9" applyNumberFormat="1" applyFont="1" applyFill="1" applyBorder="1"/>
    <xf numFmtId="3" fontId="27" fillId="3" borderId="11" xfId="9" applyNumberFormat="1" applyFont="1" applyFill="1" applyBorder="1"/>
    <xf numFmtId="3" fontId="27" fillId="0" borderId="84" xfId="9" applyNumberFormat="1" applyFont="1" applyBorder="1"/>
    <xf numFmtId="167" fontId="9" fillId="3" borderId="13" xfId="9" applyNumberFormat="1" applyFont="1" applyFill="1" applyBorder="1"/>
    <xf numFmtId="3" fontId="9" fillId="3" borderId="15" xfId="9" applyNumberFormat="1" applyFont="1" applyFill="1" applyBorder="1"/>
    <xf numFmtId="3" fontId="9" fillId="0" borderId="84" xfId="9" applyNumberFormat="1" applyFont="1" applyBorder="1"/>
    <xf numFmtId="167" fontId="9" fillId="3" borderId="34" xfId="9" applyNumberFormat="1" applyFont="1" applyFill="1" applyBorder="1"/>
    <xf numFmtId="3" fontId="9" fillId="3" borderId="84" xfId="9" applyNumberFormat="1" applyFont="1" applyFill="1" applyBorder="1"/>
    <xf numFmtId="3" fontId="9" fillId="3" borderId="13" xfId="9" applyNumberFormat="1" applyFont="1" applyFill="1" applyBorder="1"/>
    <xf numFmtId="3" fontId="9" fillId="0" borderId="12" xfId="9" applyNumberFormat="1" applyFont="1" applyBorder="1"/>
    <xf numFmtId="167" fontId="9" fillId="3" borderId="11" xfId="9" applyNumberFormat="1" applyFont="1" applyFill="1" applyBorder="1"/>
    <xf numFmtId="3" fontId="9" fillId="3" borderId="12" xfId="9" applyNumberFormat="1" applyFont="1" applyFill="1" applyBorder="1"/>
    <xf numFmtId="3" fontId="9" fillId="0" borderId="13" xfId="9" applyNumberFormat="1" applyFont="1" applyBorder="1"/>
    <xf numFmtId="3" fontId="9" fillId="0" borderId="22" xfId="9" applyNumberFormat="1" applyFont="1" applyBorder="1"/>
    <xf numFmtId="0" fontId="27" fillId="3" borderId="84" xfId="9" applyFont="1" applyFill="1" applyBorder="1" applyAlignment="1"/>
    <xf numFmtId="0" fontId="14" fillId="0" borderId="140" xfId="9" applyFont="1" applyBorder="1"/>
    <xf numFmtId="3" fontId="52" fillId="3" borderId="13" xfId="9" applyNumberFormat="1" applyFont="1" applyFill="1" applyBorder="1"/>
    <xf numFmtId="3" fontId="27" fillId="3" borderId="84" xfId="9" applyNumberFormat="1" applyFont="1" applyFill="1" applyBorder="1"/>
    <xf numFmtId="3" fontId="9" fillId="3" borderId="22" xfId="9" applyNumberFormat="1" applyFont="1" applyFill="1" applyBorder="1"/>
    <xf numFmtId="0" fontId="27" fillId="3" borderId="97" xfId="9" applyFont="1" applyFill="1" applyBorder="1"/>
    <xf numFmtId="3" fontId="48" fillId="0" borderId="21" xfId="9" applyNumberFormat="1" applyFont="1" applyFill="1" applyBorder="1"/>
    <xf numFmtId="3" fontId="48" fillId="0" borderId="49" xfId="9" applyNumberFormat="1" applyFont="1" applyFill="1" applyBorder="1"/>
    <xf numFmtId="167" fontId="48" fillId="0" borderId="59" xfId="9" applyNumberFormat="1" applyFont="1" applyFill="1" applyBorder="1"/>
    <xf numFmtId="3" fontId="48" fillId="0" borderId="59" xfId="9" applyNumberFormat="1" applyFont="1" applyFill="1" applyBorder="1"/>
    <xf numFmtId="167" fontId="48" fillId="0" borderId="72" xfId="9" applyNumberFormat="1" applyFont="1" applyFill="1" applyBorder="1"/>
    <xf numFmtId="3" fontId="48" fillId="0" borderId="51" xfId="9" applyNumberFormat="1" applyFont="1" applyFill="1" applyBorder="1"/>
    <xf numFmtId="167" fontId="52" fillId="0" borderId="72" xfId="9" applyNumberFormat="1" applyFont="1" applyFill="1" applyBorder="1"/>
    <xf numFmtId="3" fontId="52" fillId="0" borderId="49" xfId="9" applyNumberFormat="1" applyFont="1" applyFill="1" applyBorder="1"/>
    <xf numFmtId="3" fontId="52" fillId="0" borderId="50" xfId="9" applyNumberFormat="1" applyFont="1" applyFill="1" applyBorder="1"/>
    <xf numFmtId="3" fontId="52" fillId="3" borderId="59" xfId="9" applyNumberFormat="1" applyFont="1" applyFill="1" applyBorder="1"/>
    <xf numFmtId="167" fontId="27" fillId="3" borderId="23" xfId="9" applyNumberFormat="1" applyFont="1" applyFill="1" applyBorder="1"/>
    <xf numFmtId="3" fontId="27" fillId="3" borderId="10" xfId="9" applyNumberFormat="1" applyFont="1" applyFill="1" applyBorder="1"/>
    <xf numFmtId="3" fontId="27" fillId="3" borderId="83" xfId="9" applyNumberFormat="1" applyFont="1" applyFill="1" applyBorder="1"/>
    <xf numFmtId="167" fontId="9" fillId="3" borderId="59" xfId="9" applyNumberFormat="1" applyFont="1" applyFill="1" applyBorder="1"/>
    <xf numFmtId="3" fontId="9" fillId="3" borderId="23" xfId="9" applyNumberFormat="1" applyFont="1" applyFill="1" applyBorder="1"/>
    <xf numFmtId="3" fontId="9" fillId="3" borderId="83" xfId="9" applyNumberFormat="1" applyFont="1" applyFill="1" applyBorder="1"/>
    <xf numFmtId="167" fontId="9" fillId="3" borderId="96" xfId="9" applyNumberFormat="1" applyFont="1" applyFill="1" applyBorder="1"/>
    <xf numFmtId="3" fontId="9" fillId="3" borderId="59" xfId="9" applyNumberFormat="1" applyFont="1" applyFill="1" applyBorder="1"/>
    <xf numFmtId="3" fontId="9" fillId="3" borderId="49" xfId="9" applyNumberFormat="1" applyFont="1" applyFill="1" applyBorder="1"/>
    <xf numFmtId="167" fontId="9" fillId="3" borderId="10" xfId="9" applyNumberFormat="1" applyFont="1" applyFill="1" applyBorder="1"/>
    <xf numFmtId="3" fontId="9" fillId="3" borderId="102" xfId="9" applyNumberFormat="1" applyFont="1" applyFill="1" applyBorder="1"/>
    <xf numFmtId="0" fontId="27" fillId="3" borderId="83" xfId="9" applyFont="1" applyFill="1" applyBorder="1"/>
    <xf numFmtId="3" fontId="52" fillId="0" borderId="55" xfId="9" applyNumberFormat="1" applyFont="1" applyFill="1" applyBorder="1"/>
    <xf numFmtId="3" fontId="48" fillId="0" borderId="118" xfId="9" applyNumberFormat="1" applyFont="1" applyFill="1" applyBorder="1"/>
    <xf numFmtId="167" fontId="48" fillId="0" borderId="157" xfId="9" applyNumberFormat="1" applyFont="1" applyFill="1" applyBorder="1"/>
    <xf numFmtId="3" fontId="48" fillId="0" borderId="158" xfId="9" applyNumberFormat="1" applyFont="1" applyFill="1" applyBorder="1"/>
    <xf numFmtId="167" fontId="52" fillId="0" borderId="157" xfId="9" applyNumberFormat="1" applyFont="1" applyFill="1" applyBorder="1"/>
    <xf numFmtId="3" fontId="52" fillId="0" borderId="118" xfId="9" applyNumberFormat="1" applyFont="1" applyFill="1" applyBorder="1"/>
    <xf numFmtId="3" fontId="52" fillId="0" borderId="123" xfId="9" applyNumberFormat="1" applyFont="1" applyFill="1" applyBorder="1"/>
    <xf numFmtId="3" fontId="52" fillId="3" borderId="118" xfId="9" applyNumberFormat="1" applyFont="1" applyFill="1" applyBorder="1"/>
    <xf numFmtId="167" fontId="27" fillId="3" borderId="123" xfId="9" applyNumberFormat="1" applyFont="1" applyFill="1" applyBorder="1"/>
    <xf numFmtId="3" fontId="27" fillId="3" borderId="156" xfId="9" applyNumberFormat="1" applyFont="1" applyFill="1" applyBorder="1"/>
    <xf numFmtId="167" fontId="9" fillId="3" borderId="118" xfId="9" applyNumberFormat="1" applyFont="1" applyFill="1" applyBorder="1"/>
    <xf numFmtId="3" fontId="9" fillId="3" borderId="123" xfId="9" applyNumberFormat="1" applyFont="1" applyFill="1" applyBorder="1"/>
    <xf numFmtId="3" fontId="9" fillId="3" borderId="156" xfId="9" applyNumberFormat="1" applyFont="1" applyFill="1" applyBorder="1"/>
    <xf numFmtId="167" fontId="9" fillId="3" borderId="124" xfId="9" applyNumberFormat="1" applyFont="1" applyFill="1" applyBorder="1"/>
    <xf numFmtId="3" fontId="9" fillId="3" borderId="118" xfId="9" applyNumberFormat="1" applyFont="1" applyFill="1" applyBorder="1"/>
    <xf numFmtId="167" fontId="9" fillId="3" borderId="118" xfId="9" applyNumberFormat="1" applyFont="1" applyFill="1" applyBorder="1" applyAlignment="1">
      <alignment horizontal="center"/>
    </xf>
    <xf numFmtId="3" fontId="9" fillId="3" borderId="108" xfId="9" applyNumberFormat="1" applyFont="1" applyFill="1" applyBorder="1"/>
    <xf numFmtId="3" fontId="9" fillId="3" borderId="117" xfId="9" applyNumberFormat="1" applyFont="1" applyFill="1" applyBorder="1"/>
    <xf numFmtId="0" fontId="27" fillId="3" borderId="156" xfId="9" applyFont="1" applyFill="1" applyBorder="1" applyAlignment="1"/>
    <xf numFmtId="3" fontId="52" fillId="0" borderId="13" xfId="9" applyNumberFormat="1" applyFont="1" applyFill="1" applyBorder="1"/>
    <xf numFmtId="0" fontId="27" fillId="3" borderId="84" xfId="9" applyFont="1" applyFill="1" applyBorder="1"/>
    <xf numFmtId="3" fontId="48" fillId="0" borderId="10" xfId="9" applyNumberFormat="1" applyFont="1" applyFill="1" applyBorder="1"/>
    <xf numFmtId="3" fontId="52" fillId="0" borderId="59" xfId="9" applyNumberFormat="1" applyFont="1" applyFill="1" applyBorder="1"/>
    <xf numFmtId="3" fontId="52" fillId="3" borderId="21" xfId="9" applyNumberFormat="1" applyFont="1" applyFill="1" applyBorder="1"/>
    <xf numFmtId="167" fontId="27" fillId="3" borderId="50" xfId="9" applyNumberFormat="1" applyFont="1" applyFill="1" applyBorder="1"/>
    <xf numFmtId="3" fontId="27" fillId="3" borderId="51" xfId="9" applyNumberFormat="1" applyFont="1" applyFill="1" applyBorder="1"/>
    <xf numFmtId="3" fontId="27" fillId="3" borderId="110" xfId="9" applyNumberFormat="1" applyFont="1" applyFill="1" applyBorder="1"/>
    <xf numFmtId="167" fontId="9" fillId="3" borderId="21" xfId="9" applyNumberFormat="1" applyFont="1" applyFill="1" applyBorder="1"/>
    <xf numFmtId="3" fontId="9" fillId="3" borderId="50" xfId="9" applyNumberFormat="1" applyFont="1" applyFill="1" applyBorder="1"/>
    <xf numFmtId="3" fontId="9" fillId="3" borderId="110" xfId="9" applyNumberFormat="1" applyFont="1" applyFill="1" applyBorder="1"/>
    <xf numFmtId="167" fontId="9" fillId="3" borderId="52" xfId="9" applyNumberFormat="1" applyFont="1" applyFill="1" applyBorder="1"/>
    <xf numFmtId="3" fontId="9" fillId="3" borderId="21" xfId="9" applyNumberFormat="1" applyFont="1" applyFill="1" applyBorder="1"/>
    <xf numFmtId="3" fontId="9" fillId="3" borderId="8" xfId="9" applyNumberFormat="1" applyFont="1" applyFill="1" applyBorder="1"/>
    <xf numFmtId="3" fontId="9" fillId="3" borderId="58" xfId="9" applyNumberFormat="1" applyFont="1" applyFill="1" applyBorder="1"/>
    <xf numFmtId="0" fontId="27" fillId="3" borderId="110" xfId="9" applyFont="1" applyFill="1" applyBorder="1"/>
    <xf numFmtId="3" fontId="52" fillId="3" borderId="14" xfId="9" applyNumberFormat="1" applyFont="1" applyFill="1" applyBorder="1"/>
    <xf numFmtId="3" fontId="52" fillId="0" borderId="67" xfId="9" applyNumberFormat="1" applyFont="1" applyFill="1" applyBorder="1"/>
    <xf numFmtId="3" fontId="52" fillId="3" borderId="24" xfId="9" applyNumberFormat="1" applyFont="1" applyFill="1" applyBorder="1"/>
    <xf numFmtId="167" fontId="27" fillId="3" borderId="2" xfId="9" applyNumberFormat="1" applyFont="1" applyFill="1" applyBorder="1"/>
    <xf numFmtId="3" fontId="27" fillId="3" borderId="3" xfId="9" applyNumberFormat="1" applyFont="1" applyFill="1" applyBorder="1"/>
    <xf numFmtId="3" fontId="27" fillId="3" borderId="1" xfId="9" applyNumberFormat="1" applyFont="1" applyFill="1" applyBorder="1"/>
    <xf numFmtId="167" fontId="9" fillId="3" borderId="130" xfId="9" applyNumberFormat="1" applyFont="1" applyFill="1" applyBorder="1"/>
    <xf numFmtId="3" fontId="9" fillId="3" borderId="2" xfId="9" applyNumberFormat="1" applyFont="1" applyFill="1" applyBorder="1"/>
    <xf numFmtId="3" fontId="9" fillId="3" borderId="1" xfId="9" applyNumberFormat="1" applyFont="1" applyFill="1" applyBorder="1"/>
    <xf numFmtId="167" fontId="9" fillId="3" borderId="4" xfId="9" applyNumberFormat="1" applyFont="1" applyFill="1" applyBorder="1"/>
    <xf numFmtId="3" fontId="9" fillId="3" borderId="130" xfId="9" applyNumberFormat="1" applyFont="1" applyFill="1" applyBorder="1"/>
    <xf numFmtId="3" fontId="9" fillId="3" borderId="25" xfId="9" applyNumberFormat="1" applyFont="1" applyFill="1" applyBorder="1"/>
    <xf numFmtId="3" fontId="9" fillId="3" borderId="38" xfId="9" applyNumberFormat="1" applyFont="1" applyFill="1" applyBorder="1"/>
    <xf numFmtId="0" fontId="27" fillId="3" borderId="1" xfId="9" applyFont="1" applyFill="1" applyBorder="1"/>
    <xf numFmtId="0" fontId="27" fillId="0" borderId="54" xfId="9" applyNumberFormat="1" applyFont="1" applyFill="1" applyBorder="1" applyAlignment="1">
      <alignment horizontal="center"/>
    </xf>
    <xf numFmtId="0" fontId="27" fillId="0" borderId="116" xfId="9" applyNumberFormat="1" applyFont="1" applyFill="1" applyBorder="1" applyAlignment="1">
      <alignment horizontal="center"/>
    </xf>
    <xf numFmtId="0" fontId="27" fillId="0" borderId="106" xfId="9" applyNumberFormat="1" applyFont="1" applyFill="1" applyBorder="1" applyAlignment="1">
      <alignment horizontal="center"/>
    </xf>
    <xf numFmtId="0" fontId="27" fillId="0" borderId="19" xfId="9" applyNumberFormat="1" applyFont="1" applyFill="1" applyBorder="1" applyAlignment="1">
      <alignment horizontal="center"/>
    </xf>
    <xf numFmtId="0" fontId="27" fillId="0" borderId="56" xfId="9" applyNumberFormat="1" applyFont="1" applyFill="1" applyBorder="1" applyAlignment="1">
      <alignment horizontal="center"/>
    </xf>
    <xf numFmtId="0" fontId="27" fillId="0" borderId="33" xfId="9" applyNumberFormat="1" applyFont="1" applyFill="1" applyBorder="1" applyAlignment="1">
      <alignment horizontal="center"/>
    </xf>
    <xf numFmtId="0" fontId="27" fillId="0" borderId="60" xfId="9" applyNumberFormat="1" applyFont="1" applyFill="1" applyBorder="1" applyAlignment="1">
      <alignment horizontal="center"/>
    </xf>
    <xf numFmtId="3" fontId="27" fillId="3" borderId="55" xfId="9" applyNumberFormat="1" applyFont="1" applyFill="1" applyBorder="1" applyAlignment="1">
      <alignment horizontal="center" wrapText="1"/>
    </xf>
    <xf numFmtId="0" fontId="27" fillId="3" borderId="67" xfId="9" applyNumberFormat="1" applyFont="1" applyFill="1" applyBorder="1" applyAlignment="1">
      <alignment horizontal="center"/>
    </xf>
    <xf numFmtId="0" fontId="27" fillId="3" borderId="19" xfId="9" applyNumberFormat="1" applyFont="1" applyFill="1" applyBorder="1" applyAlignment="1">
      <alignment horizontal="center"/>
    </xf>
    <xf numFmtId="3" fontId="27" fillId="3" borderId="160" xfId="9" applyNumberFormat="1" applyFont="1" applyFill="1" applyBorder="1" applyAlignment="1">
      <alignment horizontal="center" wrapText="1"/>
    </xf>
    <xf numFmtId="0" fontId="9" fillId="3" borderId="24" xfId="9" applyNumberFormat="1" applyFont="1" applyFill="1" applyBorder="1" applyAlignment="1">
      <alignment horizontal="center"/>
    </xf>
    <xf numFmtId="0" fontId="9" fillId="3" borderId="5" xfId="9" applyNumberFormat="1" applyFont="1" applyFill="1" applyBorder="1" applyAlignment="1">
      <alignment horizontal="center"/>
    </xf>
    <xf numFmtId="3" fontId="9" fillId="3" borderId="17" xfId="9" applyNumberFormat="1" applyFont="1" applyFill="1" applyBorder="1" applyAlignment="1">
      <alignment horizontal="center" wrapText="1"/>
    </xf>
    <xf numFmtId="0" fontId="9" fillId="3" borderId="6" xfId="9" applyNumberFormat="1" applyFont="1" applyFill="1" applyBorder="1" applyAlignment="1">
      <alignment horizontal="center"/>
    </xf>
    <xf numFmtId="0" fontId="9" fillId="3" borderId="17" xfId="9" applyNumberFormat="1" applyFont="1" applyFill="1" applyBorder="1" applyAlignment="1">
      <alignment horizontal="center"/>
    </xf>
    <xf numFmtId="3" fontId="9" fillId="3" borderId="17" xfId="9" applyNumberFormat="1" applyFont="1" applyFill="1" applyBorder="1" applyAlignment="1">
      <alignment horizontal="center"/>
    </xf>
    <xf numFmtId="3" fontId="9" fillId="3" borderId="24" xfId="9" applyNumberFormat="1" applyFont="1" applyFill="1" applyBorder="1" applyAlignment="1">
      <alignment horizontal="center"/>
    </xf>
    <xf numFmtId="167" fontId="27" fillId="3" borderId="24" xfId="9" applyNumberFormat="1" applyFont="1" applyFill="1" applyBorder="1" applyAlignment="1">
      <alignment horizontal="center"/>
    </xf>
    <xf numFmtId="0" fontId="27" fillId="3" borderId="14" xfId="9" applyNumberFormat="1" applyFont="1" applyFill="1" applyBorder="1" applyAlignment="1">
      <alignment horizontal="center"/>
    </xf>
    <xf numFmtId="3" fontId="27" fillId="3" borderId="24" xfId="9" applyNumberFormat="1" applyFont="1" applyFill="1" applyBorder="1" applyAlignment="1">
      <alignment horizontal="center"/>
    </xf>
    <xf numFmtId="3" fontId="27" fillId="3" borderId="32" xfId="9" applyNumberFormat="1" applyFont="1" applyFill="1" applyBorder="1" applyAlignment="1">
      <alignment horizontal="center"/>
    </xf>
    <xf numFmtId="0" fontId="9" fillId="0" borderId="17" xfId="9" applyFont="1" applyBorder="1"/>
    <xf numFmtId="167" fontId="27" fillId="0" borderId="18" xfId="9" applyNumberFormat="1" applyFont="1" applyFill="1" applyBorder="1" applyAlignment="1">
      <alignment horizontal="center"/>
    </xf>
    <xf numFmtId="167" fontId="27" fillId="0" borderId="33" xfId="9" applyNumberFormat="1" applyFont="1" applyFill="1" applyBorder="1" applyAlignment="1">
      <alignment horizontal="center"/>
    </xf>
    <xf numFmtId="167" fontId="27" fillId="0" borderId="65" xfId="9" applyNumberFormat="1" applyFont="1" applyFill="1" applyBorder="1" applyAlignment="1">
      <alignment horizontal="center"/>
    </xf>
    <xf numFmtId="0" fontId="27" fillId="0" borderId="64" xfId="9" applyFont="1" applyFill="1" applyBorder="1" applyAlignment="1">
      <alignment horizontal="center"/>
    </xf>
    <xf numFmtId="167" fontId="27" fillId="0" borderId="70" xfId="9" applyNumberFormat="1" applyFont="1" applyFill="1" applyBorder="1" applyAlignment="1">
      <alignment horizontal="center"/>
    </xf>
    <xf numFmtId="167" fontId="27" fillId="0" borderId="61" xfId="9" applyNumberFormat="1" applyFont="1" applyFill="1" applyBorder="1" applyAlignment="1">
      <alignment horizontal="center"/>
    </xf>
    <xf numFmtId="0" fontId="27" fillId="0" borderId="62" xfId="9" applyFont="1" applyFill="1" applyBorder="1" applyAlignment="1">
      <alignment horizontal="center"/>
    </xf>
    <xf numFmtId="167" fontId="27" fillId="0" borderId="60" xfId="9" applyNumberFormat="1" applyFont="1" applyFill="1" applyBorder="1" applyAlignment="1">
      <alignment horizontal="center"/>
    </xf>
    <xf numFmtId="3" fontId="27" fillId="0" borderId="55" xfId="9" applyNumberFormat="1" applyFont="1" applyBorder="1" applyAlignment="1">
      <alignment horizontal="center"/>
    </xf>
    <xf numFmtId="167" fontId="27" fillId="0" borderId="64" xfId="9" applyNumberFormat="1" applyFont="1" applyBorder="1" applyAlignment="1">
      <alignment horizontal="centerContinuous"/>
    </xf>
    <xf numFmtId="0" fontId="27" fillId="0" borderId="62" xfId="9" applyFont="1" applyBorder="1" applyAlignment="1">
      <alignment horizontal="center"/>
    </xf>
    <xf numFmtId="3" fontId="27" fillId="0" borderId="103" xfId="9" applyNumberFormat="1" applyFont="1" applyBorder="1" applyAlignment="1">
      <alignment horizontal="center"/>
    </xf>
    <xf numFmtId="167" fontId="9" fillId="0" borderId="55" xfId="9" applyNumberFormat="1" applyFont="1" applyBorder="1" applyAlignment="1">
      <alignment horizontal="centerContinuous"/>
    </xf>
    <xf numFmtId="0" fontId="9" fillId="0" borderId="64" xfId="9" applyFont="1" applyBorder="1" applyAlignment="1">
      <alignment horizontal="center"/>
    </xf>
    <xf numFmtId="3" fontId="9" fillId="0" borderId="103" xfId="9" applyNumberFormat="1" applyFont="1" applyBorder="1" applyAlignment="1">
      <alignment horizontal="center"/>
    </xf>
    <xf numFmtId="167" fontId="9" fillId="0" borderId="63" xfId="9" applyNumberFormat="1" applyFont="1" applyBorder="1" applyAlignment="1">
      <alignment horizontal="centerContinuous"/>
    </xf>
    <xf numFmtId="0" fontId="9" fillId="0" borderId="103" xfId="9" applyFont="1" applyBorder="1" applyAlignment="1">
      <alignment horizontal="center"/>
    </xf>
    <xf numFmtId="0" fontId="9" fillId="0" borderId="55" xfId="9" applyFont="1" applyBorder="1" applyAlignment="1">
      <alignment horizontal="center"/>
    </xf>
    <xf numFmtId="3" fontId="9" fillId="0" borderId="55" xfId="9" applyNumberFormat="1" applyFont="1" applyBorder="1" applyAlignment="1">
      <alignment horizontal="center"/>
    </xf>
    <xf numFmtId="167" fontId="27" fillId="0" borderId="55" xfId="9" applyNumberFormat="1" applyFont="1" applyBorder="1" applyAlignment="1">
      <alignment horizontal="centerContinuous"/>
    </xf>
    <xf numFmtId="0" fontId="27" fillId="0" borderId="54" xfId="9" applyFont="1" applyBorder="1" applyAlignment="1">
      <alignment horizontal="center"/>
    </xf>
    <xf numFmtId="3" fontId="27" fillId="0" borderId="56" xfId="9" applyNumberFormat="1" applyFont="1" applyBorder="1" applyAlignment="1">
      <alignment horizontal="center"/>
    </xf>
    <xf numFmtId="0" fontId="52" fillId="0" borderId="103" xfId="9" applyFont="1" applyBorder="1" applyAlignment="1">
      <alignment horizontal="center"/>
    </xf>
    <xf numFmtId="167" fontId="27" fillId="0" borderId="75" xfId="9" applyNumberFormat="1" applyFont="1" applyFill="1" applyBorder="1" applyAlignment="1">
      <alignment horizontal="center" wrapText="1"/>
    </xf>
    <xf numFmtId="166" fontId="27" fillId="0" borderId="75" xfId="9" applyNumberFormat="1" applyFont="1" applyFill="1" applyBorder="1" applyAlignment="1">
      <alignment horizontal="center"/>
    </xf>
    <xf numFmtId="167" fontId="27" fillId="0" borderId="152" xfId="9" applyNumberFormat="1" applyFont="1" applyFill="1" applyBorder="1" applyAlignment="1">
      <alignment horizontal="center"/>
    </xf>
    <xf numFmtId="167" fontId="27" fillId="0" borderId="148" xfId="9" applyNumberFormat="1" applyFont="1" applyFill="1" applyBorder="1" applyAlignment="1">
      <alignment horizontal="center" wrapText="1"/>
    </xf>
    <xf numFmtId="167" fontId="27" fillId="0" borderId="76" xfId="9" applyNumberFormat="1" applyFont="1" applyFill="1" applyBorder="1" applyAlignment="1">
      <alignment horizontal="center" wrapText="1"/>
    </xf>
    <xf numFmtId="0" fontId="27" fillId="3" borderId="75" xfId="9" applyFont="1" applyFill="1" applyBorder="1" applyAlignment="1">
      <alignment horizontal="center" wrapText="1"/>
    </xf>
    <xf numFmtId="167" fontId="27" fillId="3" borderId="76" xfId="9" applyNumberFormat="1" applyFont="1" applyFill="1" applyBorder="1" applyAlignment="1">
      <alignment horizontal="center"/>
    </xf>
    <xf numFmtId="166" fontId="27" fillId="3" borderId="148" xfId="9" applyNumberFormat="1" applyFont="1" applyFill="1" applyBorder="1" applyAlignment="1">
      <alignment horizontal="center"/>
    </xf>
    <xf numFmtId="0" fontId="27" fillId="3" borderId="99" xfId="9" applyFont="1" applyFill="1" applyBorder="1" applyAlignment="1">
      <alignment horizontal="center" wrapText="1"/>
    </xf>
    <xf numFmtId="167" fontId="9" fillId="3" borderId="75" xfId="9" applyNumberFormat="1" applyFont="1" applyFill="1" applyBorder="1" applyAlignment="1">
      <alignment horizontal="center"/>
    </xf>
    <xf numFmtId="166" fontId="9" fillId="3" borderId="76" xfId="9" applyNumberFormat="1" applyFont="1" applyFill="1" applyBorder="1" applyAlignment="1">
      <alignment horizontal="center"/>
    </xf>
    <xf numFmtId="0" fontId="9" fillId="3" borderId="99" xfId="9" applyFont="1" applyFill="1" applyBorder="1" applyAlignment="1">
      <alignment horizontal="center" wrapText="1"/>
    </xf>
    <xf numFmtId="167" fontId="9" fillId="3" borderId="95" xfId="9" applyNumberFormat="1" applyFont="1" applyFill="1" applyBorder="1" applyAlignment="1">
      <alignment horizontal="center"/>
    </xf>
    <xf numFmtId="166" fontId="9" fillId="3" borderId="99" xfId="9" applyNumberFormat="1" applyFont="1" applyFill="1" applyBorder="1" applyAlignment="1">
      <alignment horizontal="center"/>
    </xf>
    <xf numFmtId="0" fontId="9" fillId="3" borderId="99" xfId="9" applyFont="1" applyFill="1" applyBorder="1" applyAlignment="1">
      <alignment horizontal="center"/>
    </xf>
    <xf numFmtId="166" fontId="9" fillId="3" borderId="75" xfId="9" applyNumberFormat="1" applyFont="1" applyFill="1" applyBorder="1" applyAlignment="1">
      <alignment horizontal="center"/>
    </xf>
    <xf numFmtId="0" fontId="9" fillId="3" borderId="75" xfId="9" applyFont="1" applyFill="1" applyBorder="1" applyAlignment="1">
      <alignment horizontal="center"/>
    </xf>
    <xf numFmtId="167" fontId="27" fillId="3" borderId="75" xfId="9" applyNumberFormat="1" applyFont="1" applyFill="1" applyBorder="1" applyAlignment="1">
      <alignment horizontal="center"/>
    </xf>
    <xf numFmtId="166" fontId="27" fillId="3" borderId="134" xfId="9" applyNumberFormat="1" applyFont="1" applyFill="1" applyBorder="1" applyAlignment="1">
      <alignment horizontal="center"/>
    </xf>
    <xf numFmtId="0" fontId="27" fillId="3" borderId="75" xfId="9" applyFont="1" applyFill="1" applyBorder="1" applyAlignment="1">
      <alignment horizontal="center"/>
    </xf>
    <xf numFmtId="0" fontId="27" fillId="3" borderId="155" xfId="9" applyFont="1" applyFill="1" applyBorder="1" applyAlignment="1">
      <alignment horizontal="center"/>
    </xf>
    <xf numFmtId="0" fontId="32" fillId="0" borderId="0" xfId="9" applyFont="1" applyBorder="1" applyAlignment="1">
      <alignment horizontal="center"/>
    </xf>
    <xf numFmtId="0" fontId="14" fillId="0" borderId="0" xfId="9" applyFont="1" applyBorder="1" applyAlignment="1">
      <alignment horizontal="center"/>
    </xf>
    <xf numFmtId="0" fontId="14" fillId="0" borderId="0" xfId="9" applyFont="1" applyFill="1" applyBorder="1" applyAlignment="1">
      <alignment horizontal="center"/>
    </xf>
    <xf numFmtId="0" fontId="7" fillId="0" borderId="0" xfId="9" applyFont="1" applyFill="1" applyBorder="1" applyAlignment="1">
      <alignment horizontal="center"/>
    </xf>
    <xf numFmtId="0" fontId="5" fillId="0" borderId="0" xfId="9" applyFont="1" applyBorder="1" applyAlignment="1">
      <alignment horizontal="center"/>
    </xf>
    <xf numFmtId="0" fontId="29" fillId="0" borderId="0" xfId="9" applyFont="1" applyBorder="1"/>
    <xf numFmtId="0" fontId="54" fillId="0" borderId="0" xfId="9" applyFont="1" applyBorder="1" applyAlignment="1">
      <alignment horizontal="center"/>
    </xf>
    <xf numFmtId="0" fontId="54" fillId="0" borderId="19" xfId="9" applyFont="1" applyBorder="1" applyAlignment="1">
      <alignment horizontal="left"/>
    </xf>
    <xf numFmtId="0" fontId="54" fillId="0" borderId="67" xfId="9" applyFont="1" applyBorder="1" applyAlignment="1">
      <alignment horizontal="center"/>
    </xf>
    <xf numFmtId="0" fontId="54" fillId="0" borderId="154" xfId="9" applyFont="1" applyBorder="1"/>
    <xf numFmtId="0" fontId="54" fillId="0" borderId="133" xfId="9" applyFont="1" applyBorder="1"/>
    <xf numFmtId="167" fontId="29" fillId="0" borderId="0" xfId="9" applyNumberFormat="1" applyFont="1" applyBorder="1"/>
    <xf numFmtId="0" fontId="29" fillId="0" borderId="24" xfId="9" applyFont="1" applyBorder="1"/>
    <xf numFmtId="0" fontId="29" fillId="0" borderId="5" xfId="9" applyFont="1" applyBorder="1"/>
    <xf numFmtId="3" fontId="55" fillId="0" borderId="0" xfId="9" applyNumberFormat="1" applyFont="1" applyBorder="1"/>
    <xf numFmtId="0" fontId="55" fillId="0" borderId="0" xfId="9" applyFont="1" applyBorder="1"/>
    <xf numFmtId="0" fontId="5" fillId="0" borderId="0" xfId="9" applyFont="1" applyAlignment="1">
      <alignment horizontal="center"/>
    </xf>
    <xf numFmtId="167" fontId="27" fillId="0" borderId="75" xfId="9" applyNumberFormat="1" applyFont="1" applyFill="1" applyBorder="1" applyAlignment="1">
      <alignment horizontal="center"/>
    </xf>
    <xf numFmtId="0" fontId="9" fillId="3" borderId="163" xfId="9" applyFont="1" applyFill="1" applyBorder="1"/>
    <xf numFmtId="3" fontId="9" fillId="0" borderId="3" xfId="9" applyNumberFormat="1" applyFont="1" applyBorder="1"/>
    <xf numFmtId="3" fontId="9" fillId="3" borderId="3" xfId="9" applyNumberFormat="1" applyFont="1" applyFill="1" applyBorder="1"/>
    <xf numFmtId="167" fontId="9" fillId="3" borderId="3" xfId="9" applyNumberFormat="1" applyFont="1" applyFill="1" applyBorder="1"/>
    <xf numFmtId="3" fontId="27" fillId="0" borderId="3" xfId="9" applyNumberFormat="1" applyFont="1" applyBorder="1"/>
    <xf numFmtId="167" fontId="27" fillId="3" borderId="3" xfId="9" applyNumberFormat="1" applyFont="1" applyFill="1" applyBorder="1"/>
    <xf numFmtId="3" fontId="52" fillId="0" borderId="3" xfId="9" applyNumberFormat="1" applyFont="1" applyBorder="1"/>
    <xf numFmtId="3" fontId="52" fillId="0" borderId="3" xfId="9" applyNumberFormat="1" applyFont="1" applyFill="1" applyBorder="1"/>
    <xf numFmtId="167" fontId="52" fillId="0" borderId="3" xfId="9" applyNumberFormat="1" applyFont="1" applyFill="1" applyBorder="1"/>
    <xf numFmtId="167" fontId="52" fillId="0" borderId="166" xfId="9" applyNumberFormat="1" applyFont="1" applyFill="1" applyBorder="1"/>
    <xf numFmtId="3" fontId="52" fillId="0" borderId="65" xfId="9" applyNumberFormat="1" applyFont="1" applyFill="1" applyBorder="1"/>
    <xf numFmtId="167" fontId="52" fillId="0" borderId="167" xfId="9" applyNumberFormat="1" applyFont="1" applyFill="1" applyBorder="1"/>
    <xf numFmtId="3" fontId="52" fillId="0" borderId="23" xfId="9" applyNumberFormat="1" applyFont="1" applyFill="1" applyBorder="1"/>
    <xf numFmtId="167" fontId="9" fillId="3" borderId="62" xfId="9" applyNumberFormat="1" applyFont="1" applyFill="1" applyBorder="1"/>
    <xf numFmtId="0" fontId="38" fillId="2" borderId="0" xfId="0" applyFont="1" applyFill="1" applyBorder="1"/>
    <xf numFmtId="3" fontId="6" fillId="0" borderId="25" xfId="0" applyNumberFormat="1" applyFont="1" applyFill="1" applyBorder="1"/>
    <xf numFmtId="0" fontId="7" fillId="0" borderId="4" xfId="3" applyFont="1" applyFill="1" applyBorder="1" applyAlignment="1">
      <alignment horizontal="center"/>
    </xf>
    <xf numFmtId="0" fontId="7" fillId="0" borderId="6" xfId="3" applyFont="1" applyFill="1" applyBorder="1" applyAlignment="1">
      <alignment horizontal="center"/>
    </xf>
    <xf numFmtId="0" fontId="7" fillId="0" borderId="53" xfId="3" applyFont="1" applyFill="1" applyBorder="1" applyAlignment="1">
      <alignment horizontal="center" wrapText="1"/>
    </xf>
    <xf numFmtId="0" fontId="34" fillId="0" borderId="25" xfId="0" applyFont="1" applyFill="1" applyBorder="1"/>
    <xf numFmtId="166" fontId="38" fillId="2" borderId="4" xfId="0" applyNumberFormat="1" applyFont="1" applyFill="1" applyBorder="1"/>
    <xf numFmtId="166" fontId="38" fillId="2" borderId="53" xfId="0" applyNumberFormat="1" applyFont="1" applyFill="1" applyBorder="1"/>
    <xf numFmtId="166" fontId="33" fillId="2" borderId="96" xfId="0" applyNumberFormat="1" applyFont="1" applyFill="1" applyBorder="1"/>
    <xf numFmtId="166" fontId="33" fillId="2" borderId="107" xfId="0" applyNumberFormat="1" applyFont="1" applyFill="1" applyBorder="1"/>
    <xf numFmtId="166" fontId="33" fillId="0" borderId="40" xfId="0" applyNumberFormat="1" applyFont="1" applyFill="1" applyBorder="1"/>
    <xf numFmtId="3" fontId="33" fillId="0" borderId="144" xfId="0" applyNumberFormat="1" applyFont="1" applyFill="1" applyBorder="1"/>
    <xf numFmtId="3" fontId="14" fillId="0" borderId="105" xfId="0" applyNumberFormat="1" applyFont="1" applyFill="1" applyBorder="1"/>
    <xf numFmtId="3" fontId="14" fillId="0" borderId="12" xfId="0" applyNumberFormat="1" applyFont="1" applyFill="1" applyBorder="1"/>
    <xf numFmtId="3" fontId="14" fillId="0" borderId="49" xfId="0" applyNumberFormat="1" applyFont="1" applyFill="1" applyBorder="1"/>
    <xf numFmtId="3" fontId="5" fillId="0" borderId="153" xfId="0" applyNumberFormat="1" applyFont="1" applyFill="1" applyBorder="1"/>
    <xf numFmtId="0" fontId="33" fillId="2" borderId="59" xfId="0" applyFont="1" applyFill="1" applyBorder="1"/>
    <xf numFmtId="0" fontId="33" fillId="0" borderId="130" xfId="0" applyFont="1" applyFill="1" applyBorder="1"/>
    <xf numFmtId="167" fontId="34" fillId="0" borderId="74" xfId="0" applyNumberFormat="1" applyFont="1" applyFill="1" applyBorder="1"/>
    <xf numFmtId="0" fontId="6" fillId="0" borderId="14" xfId="0" applyFont="1" applyFill="1" applyBorder="1" applyAlignment="1">
      <alignment horizontal="centerContinuous"/>
    </xf>
    <xf numFmtId="0" fontId="33" fillId="2" borderId="96" xfId="0" applyFont="1" applyFill="1" applyBorder="1"/>
    <xf numFmtId="167" fontId="33" fillId="2" borderId="34" xfId="0" applyNumberFormat="1" applyFont="1" applyFill="1" applyBorder="1"/>
    <xf numFmtId="0" fontId="33" fillId="2" borderId="34" xfId="0" applyFont="1" applyFill="1" applyBorder="1"/>
    <xf numFmtId="0" fontId="33" fillId="2" borderId="107" xfId="0" applyFont="1" applyFill="1" applyBorder="1"/>
    <xf numFmtId="0" fontId="33" fillId="0" borderId="4" xfId="0" applyFont="1" applyFill="1" applyBorder="1"/>
    <xf numFmtId="167" fontId="34" fillId="0" borderId="40" xfId="0" applyNumberFormat="1" applyFont="1" applyFill="1" applyBorder="1"/>
    <xf numFmtId="0" fontId="18" fillId="0" borderId="0" xfId="3" applyFont="1" applyFill="1" applyAlignment="1"/>
    <xf numFmtId="167" fontId="6" fillId="0" borderId="68" xfId="0" applyNumberFormat="1" applyFont="1" applyFill="1" applyBorder="1"/>
    <xf numFmtId="3" fontId="29" fillId="0" borderId="166" xfId="0" applyNumberFormat="1" applyFont="1" applyBorder="1" applyAlignment="1">
      <alignment horizontal="center"/>
    </xf>
    <xf numFmtId="3" fontId="29" fillId="0" borderId="25" xfId="0" applyNumberFormat="1" applyFont="1" applyBorder="1" applyAlignment="1">
      <alignment horizontal="center"/>
    </xf>
    <xf numFmtId="3" fontId="40" fillId="0" borderId="12" xfId="0" applyNumberFormat="1" applyFont="1" applyBorder="1"/>
    <xf numFmtId="3" fontId="24" fillId="0" borderId="12" xfId="0" applyNumberFormat="1" applyFont="1" applyBorder="1"/>
    <xf numFmtId="3" fontId="18" fillId="0" borderId="12" xfId="0" applyNumberFormat="1" applyFont="1" applyBorder="1"/>
    <xf numFmtId="3" fontId="39" fillId="0" borderId="12" xfId="0" applyNumberFormat="1" applyFont="1" applyBorder="1"/>
    <xf numFmtId="3" fontId="18" fillId="0" borderId="12" xfId="0" applyNumberFormat="1" applyFont="1" applyFill="1" applyBorder="1"/>
    <xf numFmtId="0" fontId="29" fillId="0" borderId="19" xfId="0" applyFont="1" applyBorder="1" applyAlignment="1">
      <alignment horizontal="center"/>
    </xf>
    <xf numFmtId="3" fontId="29" fillId="0" borderId="3" xfId="0" applyNumberFormat="1" applyFont="1" applyBorder="1" applyAlignment="1">
      <alignment horizontal="center"/>
    </xf>
    <xf numFmtId="3" fontId="40" fillId="0" borderId="11" xfId="0" applyNumberFormat="1" applyFont="1" applyBorder="1"/>
    <xf numFmtId="3" fontId="24" fillId="0" borderId="11" xfId="0" applyNumberFormat="1" applyFont="1" applyBorder="1"/>
    <xf numFmtId="3" fontId="18" fillId="0" borderId="11" xfId="0" applyNumberFormat="1" applyFont="1" applyBorder="1"/>
    <xf numFmtId="3" fontId="39" fillId="0" borderId="11" xfId="0" applyNumberFormat="1" applyFont="1" applyBorder="1"/>
    <xf numFmtId="3" fontId="29" fillId="0" borderId="19" xfId="0" applyNumberFormat="1" applyFont="1" applyBorder="1" applyAlignment="1">
      <alignment horizontal="center"/>
    </xf>
    <xf numFmtId="3" fontId="41" fillId="0" borderId="168" xfId="1" applyNumberFormat="1" applyFont="1" applyFill="1" applyBorder="1"/>
    <xf numFmtId="3" fontId="40" fillId="0" borderId="57" xfId="0" applyNumberFormat="1" applyFont="1" applyFill="1" applyBorder="1"/>
    <xf numFmtId="3" fontId="24" fillId="0" borderId="57" xfId="0" applyNumberFormat="1" applyFont="1" applyFill="1" applyBorder="1"/>
    <xf numFmtId="3" fontId="39" fillId="0" borderId="57" xfId="0" applyNumberFormat="1" applyFont="1" applyFill="1" applyBorder="1"/>
    <xf numFmtId="3" fontId="18" fillId="2" borderId="57" xfId="0" applyNumberFormat="1" applyFont="1" applyFill="1" applyBorder="1"/>
    <xf numFmtId="3" fontId="39" fillId="2" borderId="57" xfId="0" applyNumberFormat="1" applyFont="1" applyFill="1" applyBorder="1"/>
    <xf numFmtId="3" fontId="24" fillId="2" borderId="57" xfId="0" applyNumberFormat="1" applyFont="1" applyFill="1" applyBorder="1"/>
    <xf numFmtId="3" fontId="29" fillId="0" borderId="65" xfId="0" applyNumberFormat="1" applyFont="1" applyBorder="1" applyAlignment="1">
      <alignment horizontal="center"/>
    </xf>
    <xf numFmtId="3" fontId="29" fillId="0" borderId="163" xfId="0" applyNumberFormat="1" applyFont="1" applyBorder="1" applyAlignment="1">
      <alignment horizontal="center"/>
    </xf>
    <xf numFmtId="3" fontId="24" fillId="0" borderId="170" xfId="0" applyNumberFormat="1" applyFont="1" applyBorder="1"/>
    <xf numFmtId="3" fontId="40" fillId="0" borderId="140" xfId="0" applyNumberFormat="1" applyFont="1" applyBorder="1"/>
    <xf numFmtId="3" fontId="24" fillId="0" borderId="140" xfId="0" applyNumberFormat="1" applyFont="1" applyBorder="1"/>
    <xf numFmtId="3" fontId="24" fillId="0" borderId="140" xfId="0" applyNumberFormat="1" applyFont="1" applyFill="1" applyBorder="1"/>
    <xf numFmtId="3" fontId="18" fillId="0" borderId="140" xfId="0" applyNumberFormat="1" applyFont="1" applyBorder="1"/>
    <xf numFmtId="3" fontId="39" fillId="0" borderId="140" xfId="0" applyNumberFormat="1" applyFont="1" applyBorder="1"/>
    <xf numFmtId="3" fontId="24" fillId="0" borderId="8" xfId="0" applyNumberFormat="1" applyFont="1" applyBorder="1"/>
    <xf numFmtId="3" fontId="24" fillId="0" borderId="12" xfId="0" applyNumberFormat="1" applyFont="1" applyFill="1" applyBorder="1"/>
    <xf numFmtId="0" fontId="29" fillId="0" borderId="75" xfId="0" applyFont="1" applyBorder="1"/>
    <xf numFmtId="0" fontId="29" fillId="0" borderId="65" xfId="0" applyFont="1" applyBorder="1" applyAlignment="1">
      <alignment horizontal="center"/>
    </xf>
    <xf numFmtId="3" fontId="10" fillId="0" borderId="13" xfId="0" applyNumberFormat="1" applyFont="1" applyBorder="1"/>
    <xf numFmtId="3" fontId="10" fillId="0" borderId="13" xfId="0" applyNumberFormat="1" applyFont="1" applyFill="1" applyBorder="1"/>
    <xf numFmtId="3" fontId="11" fillId="0" borderId="171" xfId="0" applyNumberFormat="1" applyFont="1" applyBorder="1"/>
    <xf numFmtId="3" fontId="11" fillId="0" borderId="55" xfId="2" applyNumberFormat="1" applyFont="1" applyBorder="1" applyAlignment="1">
      <alignment horizontal="right"/>
    </xf>
    <xf numFmtId="3" fontId="11" fillId="0" borderId="56" xfId="2" applyNumberFormat="1" applyFont="1" applyBorder="1" applyAlignment="1">
      <alignment horizontal="right"/>
    </xf>
    <xf numFmtId="3" fontId="29" fillId="0" borderId="134" xfId="0" applyNumberFormat="1" applyFont="1" applyBorder="1" applyAlignment="1">
      <alignment horizontal="center"/>
    </xf>
    <xf numFmtId="3" fontId="10" fillId="0" borderId="12" xfId="0" applyNumberFormat="1" applyFont="1" applyBorder="1"/>
    <xf numFmtId="3" fontId="38" fillId="0" borderId="49" xfId="0" applyNumberFormat="1" applyFont="1" applyBorder="1"/>
    <xf numFmtId="3" fontId="11" fillId="0" borderId="153" xfId="0" applyNumberFormat="1" applyFont="1" applyBorder="1"/>
    <xf numFmtId="3" fontId="29" fillId="0" borderId="148" xfId="0" applyNumberFormat="1" applyFont="1" applyBorder="1" applyAlignment="1">
      <alignment horizontal="center"/>
    </xf>
    <xf numFmtId="3" fontId="10" fillId="0" borderId="11" xfId="0" applyNumberFormat="1" applyFont="1" applyBorder="1"/>
    <xf numFmtId="3" fontId="38" fillId="0" borderId="10" xfId="0" applyNumberFormat="1" applyFont="1" applyBorder="1"/>
    <xf numFmtId="3" fontId="11" fillId="0" borderId="169" xfId="0" applyNumberFormat="1" applyFont="1" applyBorder="1"/>
    <xf numFmtId="3" fontId="55" fillId="0" borderId="18" xfId="0" applyNumberFormat="1" applyFont="1" applyBorder="1" applyAlignment="1">
      <alignment horizontal="center"/>
    </xf>
    <xf numFmtId="3" fontId="55" fillId="0" borderId="134" xfId="0" applyNumberFormat="1" applyFont="1" applyBorder="1" applyAlignment="1">
      <alignment horizontal="center"/>
    </xf>
    <xf numFmtId="3" fontId="39" fillId="0" borderId="49" xfId="0" applyNumberFormat="1" applyFont="1" applyBorder="1"/>
    <xf numFmtId="3" fontId="24" fillId="0" borderId="153" xfId="0" applyNumberFormat="1" applyFont="1" applyBorder="1"/>
    <xf numFmtId="3" fontId="10" fillId="0" borderId="22" xfId="0" applyNumberFormat="1" applyFont="1" applyBorder="1"/>
    <xf numFmtId="3" fontId="10" fillId="0" borderId="101" xfId="0" applyNumberFormat="1" applyFont="1" applyBorder="1"/>
    <xf numFmtId="3" fontId="10" fillId="0" borderId="105" xfId="0" applyNumberFormat="1" applyFont="1" applyBorder="1"/>
    <xf numFmtId="3" fontId="11" fillId="0" borderId="105" xfId="0" applyNumberFormat="1" applyFont="1" applyBorder="1"/>
    <xf numFmtId="3" fontId="10" fillId="0" borderId="106" xfId="0" applyNumberFormat="1" applyFont="1" applyBorder="1"/>
    <xf numFmtId="3" fontId="10" fillId="0" borderId="109" xfId="0" applyNumberFormat="1" applyFont="1" applyBorder="1"/>
    <xf numFmtId="3" fontId="24" fillId="0" borderId="105" xfId="0" applyNumberFormat="1" applyFont="1" applyBorder="1"/>
    <xf numFmtId="3" fontId="38" fillId="0" borderId="102" xfId="0" applyNumberFormat="1" applyFont="1" applyBorder="1"/>
    <xf numFmtId="3" fontId="11" fillId="0" borderId="172" xfId="0" applyNumberFormat="1" applyFont="1" applyBorder="1"/>
    <xf numFmtId="3" fontId="10" fillId="0" borderId="12" xfId="0" applyNumberFormat="1" applyFont="1" applyFill="1" applyBorder="1"/>
    <xf numFmtId="3" fontId="10" fillId="0" borderId="11" xfId="0" applyNumberFormat="1" applyFont="1" applyFill="1" applyBorder="1"/>
    <xf numFmtId="3" fontId="10" fillId="2" borderId="11" xfId="0" applyNumberFormat="1" applyFont="1" applyFill="1" applyBorder="1"/>
    <xf numFmtId="3" fontId="10" fillId="2" borderId="109" xfId="0" applyNumberFormat="1" applyFont="1" applyFill="1" applyBorder="1"/>
    <xf numFmtId="3" fontId="38" fillId="2" borderId="10" xfId="0" applyNumberFormat="1" applyFont="1" applyFill="1" applyBorder="1"/>
    <xf numFmtId="3" fontId="43" fillId="2" borderId="109" xfId="0" applyNumberFormat="1" applyFont="1" applyFill="1" applyBorder="1"/>
    <xf numFmtId="3" fontId="38" fillId="2" borderId="62" xfId="0" applyNumberFormat="1" applyFont="1" applyFill="1" applyBorder="1"/>
    <xf numFmtId="3" fontId="38" fillId="0" borderId="59" xfId="0" applyNumberFormat="1" applyFont="1" applyBorder="1"/>
    <xf numFmtId="3" fontId="18" fillId="0" borderId="13" xfId="0" applyNumberFormat="1" applyFont="1" applyBorder="1"/>
    <xf numFmtId="3" fontId="10" fillId="0" borderId="22" xfId="0" applyNumberFormat="1" applyFont="1" applyFill="1" applyBorder="1"/>
    <xf numFmtId="3" fontId="18" fillId="2" borderId="140" xfId="0" applyNumberFormat="1" applyFont="1" applyFill="1" applyBorder="1"/>
    <xf numFmtId="3" fontId="18" fillId="0" borderId="22" xfId="0" applyNumberFormat="1" applyFont="1" applyBorder="1"/>
    <xf numFmtId="3" fontId="24" fillId="0" borderId="65" xfId="0" applyNumberFormat="1" applyFont="1" applyFill="1" applyBorder="1"/>
    <xf numFmtId="3" fontId="24" fillId="0" borderId="18" xfId="0" applyNumberFormat="1" applyFont="1" applyFill="1" applyBorder="1"/>
    <xf numFmtId="3" fontId="24" fillId="0" borderId="19" xfId="0" applyNumberFormat="1" applyFont="1" applyFill="1" applyBorder="1"/>
    <xf numFmtId="3" fontId="24" fillId="0" borderId="70" xfId="0" applyNumberFormat="1" applyFont="1" applyFill="1" applyBorder="1"/>
    <xf numFmtId="3" fontId="24" fillId="2" borderId="19" xfId="0" applyNumberFormat="1" applyFont="1" applyFill="1" applyBorder="1"/>
    <xf numFmtId="3" fontId="24" fillId="0" borderId="18" xfId="0" applyNumberFormat="1" applyFont="1" applyBorder="1"/>
    <xf numFmtId="3" fontId="24" fillId="0" borderId="70" xfId="0" applyNumberFormat="1" applyFont="1" applyBorder="1"/>
    <xf numFmtId="3" fontId="43" fillId="0" borderId="13" xfId="0" applyNumberFormat="1" applyFont="1" applyBorder="1"/>
    <xf numFmtId="3" fontId="43" fillId="0" borderId="12" xfId="0" applyNumberFormat="1" applyFont="1" applyBorder="1"/>
    <xf numFmtId="3" fontId="43" fillId="0" borderId="11" xfId="0" applyNumberFormat="1" applyFont="1" applyBorder="1"/>
    <xf numFmtId="3" fontId="43" fillId="2" borderId="140" xfId="0" applyNumberFormat="1" applyFont="1" applyFill="1" applyBorder="1"/>
    <xf numFmtId="3" fontId="43" fillId="0" borderId="22" xfId="0" applyNumberFormat="1" applyFont="1" applyBorder="1"/>
    <xf numFmtId="167" fontId="6" fillId="0" borderId="25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40" xfId="0" applyFont="1" applyFill="1" applyBorder="1"/>
    <xf numFmtId="0" fontId="38" fillId="0" borderId="16" xfId="0" applyFont="1" applyFill="1" applyBorder="1"/>
    <xf numFmtId="0" fontId="38" fillId="0" borderId="39" xfId="0" applyFont="1" applyFill="1" applyBorder="1"/>
    <xf numFmtId="0" fontId="38" fillId="0" borderId="40" xfId="0" applyFont="1" applyFill="1" applyBorder="1"/>
    <xf numFmtId="167" fontId="6" fillId="0" borderId="2" xfId="0" applyNumberFormat="1" applyFont="1" applyFill="1" applyBorder="1"/>
    <xf numFmtId="3" fontId="18" fillId="0" borderId="102" xfId="0" applyNumberFormat="1" applyFont="1" applyBorder="1"/>
    <xf numFmtId="0" fontId="6" fillId="0" borderId="40" xfId="0" applyFont="1" applyFill="1" applyBorder="1" applyAlignment="1">
      <alignment horizontal="center"/>
    </xf>
    <xf numFmtId="0" fontId="38" fillId="0" borderId="159" xfId="0" applyFont="1" applyFill="1" applyBorder="1"/>
    <xf numFmtId="0" fontId="38" fillId="0" borderId="140" xfId="0" applyFont="1" applyFill="1" applyBorder="1"/>
    <xf numFmtId="0" fontId="38" fillId="0" borderId="154" xfId="0" applyFont="1" applyFill="1" applyBorder="1"/>
    <xf numFmtId="0" fontId="38" fillId="0" borderId="77" xfId="0" applyFont="1" applyFill="1" applyBorder="1"/>
    <xf numFmtId="166" fontId="33" fillId="0" borderId="74" xfId="0" applyNumberFormat="1" applyFont="1" applyFill="1" applyBorder="1"/>
    <xf numFmtId="167" fontId="34" fillId="0" borderId="39" xfId="0" applyNumberFormat="1" applyFont="1" applyFill="1" applyBorder="1"/>
    <xf numFmtId="0" fontId="33" fillId="0" borderId="74" xfId="0" applyFont="1" applyFill="1" applyBorder="1"/>
    <xf numFmtId="3" fontId="6" fillId="0" borderId="38" xfId="0" applyNumberFormat="1" applyFont="1" applyFill="1" applyBorder="1"/>
    <xf numFmtId="3" fontId="6" fillId="0" borderId="142" xfId="0" applyNumberFormat="1" applyFont="1" applyFill="1" applyBorder="1"/>
    <xf numFmtId="3" fontId="6" fillId="0" borderId="173" xfId="0" applyNumberFormat="1" applyFont="1" applyFill="1" applyBorder="1"/>
    <xf numFmtId="3" fontId="6" fillId="0" borderId="174" xfId="0" applyNumberFormat="1" applyFont="1" applyFill="1" applyBorder="1"/>
    <xf numFmtId="0" fontId="38" fillId="2" borderId="24" xfId="0" applyFont="1" applyFill="1" applyBorder="1"/>
    <xf numFmtId="3" fontId="6" fillId="0" borderId="85" xfId="0" applyNumberFormat="1" applyFont="1" applyFill="1" applyBorder="1"/>
    <xf numFmtId="3" fontId="6" fillId="0" borderId="60" xfId="0" applyNumberFormat="1" applyFont="1" applyFill="1" applyBorder="1"/>
    <xf numFmtId="166" fontId="6" fillId="0" borderId="1" xfId="0" applyNumberFormat="1" applyFont="1" applyBorder="1" applyAlignment="1">
      <alignment horizontal="center"/>
    </xf>
    <xf numFmtId="166" fontId="6" fillId="0" borderId="17" xfId="0" applyNumberFormat="1" applyFont="1" applyBorder="1" applyAlignment="1">
      <alignment horizontal="center"/>
    </xf>
    <xf numFmtId="0" fontId="6" fillId="0" borderId="66" xfId="0" applyFont="1" applyFill="1" applyBorder="1" applyAlignment="1">
      <alignment horizontal="center"/>
    </xf>
    <xf numFmtId="0" fontId="6" fillId="0" borderId="33" xfId="0" applyFont="1" applyFill="1" applyBorder="1" applyAlignment="1">
      <alignment horizontal="center"/>
    </xf>
    <xf numFmtId="0" fontId="6" fillId="0" borderId="45" xfId="0" applyFont="1" applyFill="1" applyBorder="1" applyAlignment="1">
      <alignment horizontal="center"/>
    </xf>
    <xf numFmtId="0" fontId="6" fillId="0" borderId="26" xfId="0" applyFont="1" applyFill="1" applyBorder="1" applyAlignment="1">
      <alignment horizontal="center"/>
    </xf>
    <xf numFmtId="0" fontId="6" fillId="0" borderId="17" xfId="0" applyNumberFormat="1" applyFont="1" applyBorder="1" applyAlignment="1">
      <alignment horizontal="center"/>
    </xf>
    <xf numFmtId="0" fontId="6" fillId="0" borderId="80" xfId="0" applyFont="1" applyFill="1" applyBorder="1" applyAlignment="1">
      <alignment horizontal="center"/>
    </xf>
    <xf numFmtId="0" fontId="6" fillId="0" borderId="28" xfId="0" applyFont="1" applyFill="1" applyBorder="1" applyAlignment="1">
      <alignment horizontal="center"/>
    </xf>
    <xf numFmtId="0" fontId="6" fillId="0" borderId="27" xfId="0" applyFont="1" applyFill="1" applyBorder="1" applyAlignment="1">
      <alignment horizontal="center"/>
    </xf>
    <xf numFmtId="166" fontId="6" fillId="0" borderId="7" xfId="0" applyNumberFormat="1" applyFont="1" applyBorder="1" applyAlignment="1">
      <alignment horizontal="center"/>
    </xf>
    <xf numFmtId="3" fontId="14" fillId="0" borderId="92" xfId="2" applyNumberFormat="1" applyFont="1" applyBorder="1" applyAlignment="1">
      <alignment horizontal="right"/>
    </xf>
    <xf numFmtId="3" fontId="5" fillId="0" borderId="72" xfId="0" applyNumberFormat="1" applyFont="1" applyFill="1" applyBorder="1"/>
    <xf numFmtId="3" fontId="14" fillId="0" borderId="91" xfId="2" applyNumberFormat="1" applyFont="1" applyBorder="1" applyAlignment="1">
      <alignment horizontal="right"/>
    </xf>
    <xf numFmtId="3" fontId="6" fillId="0" borderId="146" xfId="0" applyNumberFormat="1" applyFont="1" applyFill="1" applyBorder="1"/>
    <xf numFmtId="3" fontId="6" fillId="0" borderId="144" xfId="0" applyNumberFormat="1" applyFont="1" applyFill="1" applyBorder="1"/>
    <xf numFmtId="3" fontId="6" fillId="0" borderId="98" xfId="0" applyNumberFormat="1" applyFont="1" applyFill="1" applyBorder="1"/>
    <xf numFmtId="166" fontId="6" fillId="0" borderId="1" xfId="0" applyNumberFormat="1" applyFont="1" applyBorder="1"/>
    <xf numFmtId="3" fontId="5" fillId="0" borderId="43" xfId="0" applyNumberFormat="1" applyFont="1" applyFill="1" applyBorder="1"/>
    <xf numFmtId="166" fontId="5" fillId="0" borderId="81" xfId="0" applyNumberFormat="1" applyFont="1" applyBorder="1"/>
    <xf numFmtId="3" fontId="5" fillId="0" borderId="36" xfId="0" applyNumberFormat="1" applyFont="1" applyFill="1" applyBorder="1"/>
    <xf numFmtId="166" fontId="5" fillId="0" borderId="34" xfId="0" applyNumberFormat="1" applyFont="1" applyBorder="1"/>
    <xf numFmtId="166" fontId="6" fillId="0" borderId="40" xfId="0" applyNumberFormat="1" applyFont="1" applyBorder="1"/>
    <xf numFmtId="0" fontId="6" fillId="0" borderId="88" xfId="0" applyFont="1" applyFill="1" applyBorder="1" applyAlignment="1">
      <alignment horizontal="center"/>
    </xf>
    <xf numFmtId="0" fontId="6" fillId="0" borderId="120" xfId="0" applyFont="1" applyFill="1" applyBorder="1" applyAlignment="1">
      <alignment horizontal="center"/>
    </xf>
    <xf numFmtId="0" fontId="6" fillId="0" borderId="89" xfId="0" applyFont="1" applyFill="1" applyBorder="1" applyAlignment="1">
      <alignment horizontal="center"/>
    </xf>
    <xf numFmtId="166" fontId="6" fillId="0" borderId="129" xfId="0" applyNumberFormat="1" applyFont="1" applyBorder="1" applyAlignment="1">
      <alignment horizontal="center"/>
    </xf>
    <xf numFmtId="0" fontId="8" fillId="0" borderId="2" xfId="0" applyFont="1" applyBorder="1"/>
    <xf numFmtId="0" fontId="8" fillId="0" borderId="25" xfId="0" applyFont="1" applyBorder="1"/>
    <xf numFmtId="0" fontId="6" fillId="0" borderId="5" xfId="0" applyFont="1" applyBorder="1"/>
    <xf numFmtId="0" fontId="6" fillId="0" borderId="1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5" fillId="0" borderId="5" xfId="0" applyFont="1" applyBorder="1"/>
    <xf numFmtId="0" fontId="5" fillId="0" borderId="14" xfId="0" applyFont="1" applyBorder="1"/>
    <xf numFmtId="0" fontId="5" fillId="0" borderId="5" xfId="0" applyFont="1" applyFill="1" applyBorder="1"/>
    <xf numFmtId="0" fontId="5" fillId="0" borderId="14" xfId="0" applyFont="1" applyFill="1" applyBorder="1"/>
    <xf numFmtId="0" fontId="5" fillId="0" borderId="48" xfId="0" applyFont="1" applyFill="1" applyBorder="1" applyAlignment="1">
      <alignment horizontal="center"/>
    </xf>
    <xf numFmtId="0" fontId="6" fillId="0" borderId="7" xfId="0" applyFont="1" applyBorder="1"/>
    <xf numFmtId="0" fontId="11" fillId="0" borderId="88" xfId="0" applyFont="1" applyFill="1" applyBorder="1" applyAlignment="1">
      <alignment horizontal="left"/>
    </xf>
    <xf numFmtId="0" fontId="7" fillId="0" borderId="69" xfId="0" applyFont="1" applyFill="1" applyBorder="1" applyAlignment="1">
      <alignment horizontal="center"/>
    </xf>
    <xf numFmtId="3" fontId="14" fillId="0" borderId="49" xfId="2" applyNumberFormat="1" applyFont="1" applyBorder="1" applyAlignment="1">
      <alignment horizontal="right"/>
    </xf>
    <xf numFmtId="3" fontId="14" fillId="0" borderId="72" xfId="0" applyNumberFormat="1" applyFont="1" applyFill="1" applyBorder="1"/>
    <xf numFmtId="166" fontId="14" fillId="0" borderId="96" xfId="0" applyNumberFormat="1" applyFont="1" applyBorder="1"/>
    <xf numFmtId="3" fontId="7" fillId="0" borderId="146" xfId="0" applyNumberFormat="1" applyFont="1" applyFill="1" applyBorder="1"/>
    <xf numFmtId="3" fontId="7" fillId="0" borderId="144" xfId="0" applyNumberFormat="1" applyFont="1" applyFill="1" applyBorder="1"/>
    <xf numFmtId="3" fontId="7" fillId="0" borderId="98" xfId="0" applyNumberFormat="1" applyFont="1" applyFill="1" applyBorder="1"/>
    <xf numFmtId="166" fontId="7" fillId="0" borderId="68" xfId="0" applyNumberFormat="1" applyFont="1" applyBorder="1"/>
    <xf numFmtId="0" fontId="9" fillId="0" borderId="2" xfId="0" applyFont="1" applyFill="1" applyBorder="1" applyAlignment="1">
      <alignment wrapText="1"/>
    </xf>
    <xf numFmtId="0" fontId="9" fillId="0" borderId="3" xfId="0" applyFont="1" applyFill="1" applyBorder="1" applyAlignment="1">
      <alignment wrapText="1"/>
    </xf>
    <xf numFmtId="0" fontId="9" fillId="0" borderId="0" xfId="0" applyFont="1" applyFill="1" applyBorder="1" applyAlignment="1">
      <alignment wrapText="1"/>
    </xf>
    <xf numFmtId="166" fontId="5" fillId="0" borderId="6" xfId="0" applyNumberFormat="1" applyFont="1" applyBorder="1"/>
    <xf numFmtId="166" fontId="7" fillId="0" borderId="40" xfId="0" applyNumberFormat="1" applyFont="1" applyBorder="1"/>
    <xf numFmtId="0" fontId="6" fillId="0" borderId="122" xfId="0" applyFont="1" applyFill="1" applyBorder="1" applyAlignment="1">
      <alignment horizontal="center"/>
    </xf>
    <xf numFmtId="0" fontId="6" fillId="0" borderId="175" xfId="0" applyFont="1" applyFill="1" applyBorder="1" applyAlignment="1">
      <alignment horizontal="center"/>
    </xf>
    <xf numFmtId="0" fontId="28" fillId="0" borderId="1" xfId="0" applyFont="1" applyBorder="1" applyAlignment="1">
      <alignment horizontal="center"/>
    </xf>
    <xf numFmtId="0" fontId="28" fillId="0" borderId="7" xfId="0" applyFont="1" applyBorder="1" applyAlignment="1">
      <alignment horizontal="center"/>
    </xf>
    <xf numFmtId="0" fontId="28" fillId="0" borderId="17" xfId="0" applyFont="1" applyBorder="1" applyAlignment="1">
      <alignment horizontal="center"/>
    </xf>
    <xf numFmtId="0" fontId="13" fillId="0" borderId="68" xfId="0" applyFont="1" applyBorder="1" applyAlignment="1">
      <alignment horizontal="center"/>
    </xf>
    <xf numFmtId="3" fontId="13" fillId="0" borderId="83" xfId="0" applyNumberFormat="1" applyFont="1" applyBorder="1"/>
    <xf numFmtId="3" fontId="5" fillId="0" borderId="83" xfId="0" applyNumberFormat="1" applyFont="1" applyFill="1" applyBorder="1"/>
    <xf numFmtId="3" fontId="13" fillId="0" borderId="84" xfId="0" applyNumberFormat="1" applyFont="1" applyBorder="1"/>
    <xf numFmtId="3" fontId="5" fillId="0" borderId="84" xfId="0" applyNumberFormat="1" applyFont="1" applyFill="1" applyBorder="1"/>
    <xf numFmtId="3" fontId="28" fillId="0" borderId="68" xfId="0" applyNumberFormat="1" applyFont="1" applyBorder="1"/>
    <xf numFmtId="3" fontId="28" fillId="0" borderId="7" xfId="0" applyNumberFormat="1" applyFont="1" applyBorder="1"/>
    <xf numFmtId="0" fontId="28" fillId="0" borderId="7" xfId="0" applyFont="1" applyFill="1" applyBorder="1" applyAlignment="1">
      <alignment horizontal="center"/>
    </xf>
    <xf numFmtId="0" fontId="13" fillId="0" borderId="17" xfId="0" applyFont="1" applyBorder="1"/>
    <xf numFmtId="3" fontId="28" fillId="0" borderId="83" xfId="0" applyNumberFormat="1" applyFont="1" applyBorder="1"/>
    <xf numFmtId="3" fontId="28" fillId="0" borderId="84" xfId="0" applyNumberFormat="1" applyFont="1" applyBorder="1"/>
    <xf numFmtId="0" fontId="6" fillId="0" borderId="2" xfId="0" applyFont="1" applyFill="1" applyBorder="1"/>
    <xf numFmtId="0" fontId="29" fillId="0" borderId="70" xfId="0" applyFont="1" applyBorder="1" applyAlignment="1">
      <alignment horizontal="center"/>
    </xf>
    <xf numFmtId="3" fontId="29" fillId="0" borderId="130" xfId="0" applyNumberFormat="1" applyFont="1" applyBorder="1" applyAlignment="1">
      <alignment horizontal="center"/>
    </xf>
    <xf numFmtId="3" fontId="29" fillId="0" borderId="176" xfId="0" applyNumberFormat="1" applyFont="1" applyBorder="1" applyAlignment="1">
      <alignment horizontal="center"/>
    </xf>
    <xf numFmtId="3" fontId="29" fillId="0" borderId="38" xfId="0" applyNumberFormat="1" applyFont="1" applyBorder="1" applyAlignment="1">
      <alignment horizontal="center"/>
    </xf>
    <xf numFmtId="0" fontId="29" fillId="0" borderId="112" xfId="0" applyFont="1" applyBorder="1"/>
    <xf numFmtId="3" fontId="24" fillId="0" borderId="177" xfId="1" applyNumberFormat="1" applyFont="1" applyBorder="1"/>
    <xf numFmtId="3" fontId="24" fillId="0" borderId="177" xfId="0" applyNumberFormat="1" applyFont="1" applyBorder="1"/>
    <xf numFmtId="3" fontId="24" fillId="0" borderId="178" xfId="0" applyNumberFormat="1" applyFont="1" applyBorder="1"/>
    <xf numFmtId="0" fontId="29" fillId="0" borderId="113" xfId="0" applyFont="1" applyBorder="1"/>
    <xf numFmtId="3" fontId="40" fillId="0" borderId="20" xfId="0" applyNumberFormat="1" applyFont="1" applyBorder="1"/>
    <xf numFmtId="3" fontId="40" fillId="0" borderId="20" xfId="0" applyNumberFormat="1" applyFont="1" applyFill="1" applyBorder="1"/>
    <xf numFmtId="3" fontId="24" fillId="0" borderId="20" xfId="0" applyNumberFormat="1" applyFont="1" applyBorder="1"/>
    <xf numFmtId="3" fontId="24" fillId="0" borderId="71" xfId="0" applyNumberFormat="1" applyFont="1" applyBorder="1"/>
    <xf numFmtId="3" fontId="24" fillId="0" borderId="20" xfId="0" applyNumberFormat="1" applyFont="1" applyFill="1" applyBorder="1"/>
    <xf numFmtId="0" fontId="11" fillId="0" borderId="113" xfId="0" applyFont="1" applyFill="1" applyBorder="1"/>
    <xf numFmtId="0" fontId="3" fillId="0" borderId="20" xfId="0" applyFont="1" applyFill="1" applyBorder="1"/>
    <xf numFmtId="0" fontId="31" fillId="0" borderId="20" xfId="0" applyFont="1" applyFill="1" applyBorder="1"/>
    <xf numFmtId="0" fontId="12" fillId="0" borderId="71" xfId="0" applyFont="1" applyFill="1" applyBorder="1"/>
    <xf numFmtId="0" fontId="12" fillId="0" borderId="114" xfId="0" applyFont="1" applyFill="1" applyBorder="1"/>
    <xf numFmtId="3" fontId="3" fillId="0" borderId="100" xfId="0" applyNumberFormat="1" applyFont="1" applyFill="1" applyBorder="1"/>
    <xf numFmtId="0" fontId="12" fillId="0" borderId="100" xfId="0" applyFont="1" applyFill="1" applyBorder="1"/>
    <xf numFmtId="0" fontId="0" fillId="0" borderId="0" xfId="0" applyFill="1"/>
    <xf numFmtId="0" fontId="0" fillId="0" borderId="0" xfId="0" applyFill="1" applyAlignment="1">
      <alignment wrapText="1"/>
    </xf>
    <xf numFmtId="0" fontId="0" fillId="0" borderId="0" xfId="0" applyFill="1" applyAlignment="1">
      <alignment horizontal="right"/>
    </xf>
    <xf numFmtId="166" fontId="27" fillId="0" borderId="134" xfId="4" applyNumberFormat="1" applyFont="1" applyFill="1" applyBorder="1" applyAlignment="1">
      <alignment horizontal="center"/>
    </xf>
    <xf numFmtId="0" fontId="27" fillId="0" borderId="54" xfId="4" applyFont="1" applyFill="1" applyBorder="1" applyAlignment="1">
      <alignment horizontal="center"/>
    </xf>
    <xf numFmtId="0" fontId="27" fillId="0" borderId="174" xfId="4" applyNumberFormat="1" applyFont="1" applyFill="1" applyBorder="1" applyAlignment="1">
      <alignment horizontal="center"/>
    </xf>
    <xf numFmtId="3" fontId="52" fillId="0" borderId="134" xfId="4" applyNumberFormat="1" applyFont="1" applyFill="1" applyBorder="1"/>
    <xf numFmtId="3" fontId="48" fillId="0" borderId="49" xfId="4" applyNumberFormat="1" applyFont="1" applyFill="1" applyBorder="1"/>
    <xf numFmtId="3" fontId="48" fillId="0" borderId="12" xfId="4" applyNumberFormat="1" applyFont="1" applyFill="1" applyBorder="1"/>
    <xf numFmtId="3" fontId="51" fillId="0" borderId="0" xfId="4" applyNumberFormat="1" applyFont="1" applyFill="1" applyBorder="1"/>
    <xf numFmtId="3" fontId="52" fillId="0" borderId="0" xfId="4" applyNumberFormat="1" applyFont="1" applyFill="1" applyBorder="1"/>
    <xf numFmtId="3" fontId="48" fillId="0" borderId="112" xfId="4" applyNumberFormat="1" applyFont="1" applyFill="1" applyBorder="1"/>
    <xf numFmtId="3" fontId="48" fillId="0" borderId="113" xfId="4" applyNumberFormat="1" applyFont="1" applyFill="1" applyBorder="1"/>
    <xf numFmtId="3" fontId="48" fillId="0" borderId="120" xfId="4" applyNumberFormat="1" applyFont="1" applyFill="1" applyBorder="1"/>
    <xf numFmtId="3" fontId="52" fillId="3" borderId="54" xfId="4" applyNumberFormat="1" applyFont="1" applyFill="1" applyBorder="1"/>
    <xf numFmtId="3" fontId="52" fillId="3" borderId="174" xfId="4" applyNumberFormat="1" applyFont="1" applyFill="1" applyBorder="1"/>
    <xf numFmtId="167" fontId="52" fillId="0" borderId="0" xfId="4" applyNumberFormat="1" applyFont="1" applyFill="1" applyBorder="1"/>
    <xf numFmtId="167" fontId="52" fillId="0" borderId="152" xfId="4" applyNumberFormat="1" applyFont="1" applyFill="1" applyBorder="1"/>
    <xf numFmtId="167" fontId="52" fillId="0" borderId="179" xfId="4" applyNumberFormat="1" applyFont="1" applyFill="1" applyBorder="1"/>
    <xf numFmtId="167" fontId="27" fillId="0" borderId="134" xfId="4" applyNumberFormat="1" applyFont="1" applyFill="1" applyBorder="1" applyAlignment="1">
      <alignment horizontal="center"/>
    </xf>
    <xf numFmtId="167" fontId="27" fillId="0" borderId="134" xfId="4" applyNumberFormat="1" applyFont="1" applyFill="1" applyBorder="1" applyAlignment="1">
      <alignment horizontal="center" wrapText="1"/>
    </xf>
    <xf numFmtId="167" fontId="27" fillId="0" borderId="18" xfId="4" applyNumberFormat="1" applyFont="1" applyFill="1" applyBorder="1" applyAlignment="1">
      <alignment horizontal="center"/>
    </xf>
    <xf numFmtId="167" fontId="52" fillId="0" borderId="134" xfId="4" applyNumberFormat="1" applyFont="1" applyFill="1" applyBorder="1"/>
    <xf numFmtId="167" fontId="48" fillId="0" borderId="49" xfId="4" applyNumberFormat="1" applyFont="1" applyFill="1" applyBorder="1"/>
    <xf numFmtId="167" fontId="48" fillId="0" borderId="12" xfId="4" applyNumberFormat="1" applyFont="1" applyFill="1" applyBorder="1"/>
    <xf numFmtId="3" fontId="48" fillId="0" borderId="105" xfId="4" applyNumberFormat="1" applyFont="1" applyFill="1" applyBorder="1"/>
    <xf numFmtId="167" fontId="48" fillId="0" borderId="108" xfId="4" applyNumberFormat="1" applyFont="1" applyFill="1" applyBorder="1"/>
    <xf numFmtId="3" fontId="48" fillId="0" borderId="108" xfId="4" applyNumberFormat="1" applyFont="1" applyFill="1" applyBorder="1"/>
    <xf numFmtId="167" fontId="48" fillId="0" borderId="28" xfId="4" applyNumberFormat="1" applyFont="1" applyFill="1" applyBorder="1"/>
    <xf numFmtId="3" fontId="48" fillId="0" borderId="21" xfId="4" applyNumberFormat="1" applyFont="1" applyFill="1" applyBorder="1"/>
    <xf numFmtId="3" fontId="48" fillId="0" borderId="13" xfId="4" applyNumberFormat="1" applyFont="1" applyFill="1" applyBorder="1"/>
    <xf numFmtId="167" fontId="48" fillId="0" borderId="105" xfId="4" applyNumberFormat="1" applyFont="1" applyFill="1" applyBorder="1"/>
    <xf numFmtId="3" fontId="48" fillId="0" borderId="106" xfId="4" applyNumberFormat="1" applyFont="1" applyFill="1" applyBorder="1"/>
    <xf numFmtId="3" fontId="52" fillId="0" borderId="54" xfId="4" applyNumberFormat="1" applyFont="1" applyFill="1" applyBorder="1"/>
    <xf numFmtId="3" fontId="52" fillId="0" borderId="174" xfId="4" applyNumberFormat="1" applyFont="1" applyFill="1" applyBorder="1"/>
    <xf numFmtId="167" fontId="48" fillId="0" borderId="116" xfId="4" applyNumberFormat="1" applyFont="1" applyFill="1" applyBorder="1"/>
    <xf numFmtId="167" fontId="52" fillId="0" borderId="61" xfId="4" applyNumberFormat="1" applyFont="1" applyFill="1" applyBorder="1"/>
    <xf numFmtId="167" fontId="52" fillId="0" borderId="18" xfId="4" applyNumberFormat="1" applyFont="1" applyFill="1" applyBorder="1"/>
    <xf numFmtId="167" fontId="52" fillId="0" borderId="174" xfId="4" applyNumberFormat="1" applyFont="1" applyFill="1" applyBorder="1"/>
    <xf numFmtId="167" fontId="5" fillId="0" borderId="12" xfId="0" applyNumberFormat="1" applyFont="1" applyFill="1" applyBorder="1"/>
    <xf numFmtId="167" fontId="6" fillId="0" borderId="54" xfId="0" applyNumberFormat="1" applyFont="1" applyFill="1" applyBorder="1"/>
    <xf numFmtId="167" fontId="6" fillId="0" borderId="152" xfId="0" applyNumberFormat="1" applyFont="1" applyFill="1" applyBorder="1"/>
    <xf numFmtId="0" fontId="13" fillId="0" borderId="7" xfId="0" applyFont="1" applyFill="1" applyBorder="1"/>
    <xf numFmtId="0" fontId="28" fillId="0" borderId="2" xfId="0" applyFont="1" applyBorder="1" applyAlignment="1"/>
    <xf numFmtId="0" fontId="28" fillId="0" borderId="5" xfId="0" applyFont="1" applyBorder="1" applyAlignment="1">
      <alignment horizontal="center"/>
    </xf>
    <xf numFmtId="0" fontId="28" fillId="0" borderId="1" xfId="0" applyFont="1" applyBorder="1" applyAlignment="1"/>
    <xf numFmtId="3" fontId="24" fillId="0" borderId="100" xfId="0" applyNumberFormat="1" applyFont="1" applyBorder="1"/>
    <xf numFmtId="3" fontId="24" fillId="0" borderId="119" xfId="0" applyNumberFormat="1" applyFont="1" applyBorder="1"/>
    <xf numFmtId="0" fontId="7" fillId="0" borderId="3" xfId="3" applyFont="1" applyFill="1" applyBorder="1" applyAlignment="1">
      <alignment horizontal="center"/>
    </xf>
    <xf numFmtId="0" fontId="7" fillId="0" borderId="0" xfId="3" applyFont="1" applyFill="1" applyBorder="1" applyAlignment="1">
      <alignment horizontal="center"/>
    </xf>
    <xf numFmtId="0" fontId="7" fillId="0" borderId="1" xfId="3" applyFont="1" applyFill="1" applyBorder="1" applyAlignment="1">
      <alignment horizontal="center"/>
    </xf>
    <xf numFmtId="0" fontId="7" fillId="0" borderId="7" xfId="3" applyFont="1" applyFill="1" applyBorder="1" applyAlignment="1">
      <alignment horizontal="center"/>
    </xf>
    <xf numFmtId="3" fontId="52" fillId="0" borderId="75" xfId="4" applyNumberFormat="1" applyFont="1" applyFill="1" applyBorder="1"/>
    <xf numFmtId="3" fontId="48" fillId="0" borderId="121" xfId="4" applyNumberFormat="1" applyFont="1" applyFill="1" applyBorder="1"/>
    <xf numFmtId="3" fontId="52" fillId="3" borderId="55" xfId="4" applyNumberFormat="1" applyFont="1" applyFill="1" applyBorder="1"/>
    <xf numFmtId="3" fontId="52" fillId="3" borderId="180" xfId="4" applyNumberFormat="1" applyFont="1" applyFill="1" applyBorder="1"/>
    <xf numFmtId="167" fontId="48" fillId="0" borderId="35" xfId="4" applyNumberFormat="1" applyFont="1" applyFill="1" applyBorder="1"/>
    <xf numFmtId="167" fontId="48" fillId="0" borderId="36" xfId="4" applyNumberFormat="1" applyFont="1" applyFill="1" applyBorder="1"/>
    <xf numFmtId="166" fontId="6" fillId="0" borderId="0" xfId="0" applyNumberFormat="1" applyFont="1" applyBorder="1"/>
    <xf numFmtId="167" fontId="6" fillId="0" borderId="0" xfId="0" applyNumberFormat="1" applyFont="1" applyFill="1" applyBorder="1"/>
    <xf numFmtId="166" fontId="6" fillId="0" borderId="0" xfId="0" applyNumberFormat="1" applyFont="1" applyBorder="1" applyAlignment="1">
      <alignment horizontal="center"/>
    </xf>
    <xf numFmtId="0" fontId="6" fillId="0" borderId="0" xfId="0" applyNumberFormat="1" applyFont="1" applyBorder="1" applyAlignment="1">
      <alignment horizontal="center"/>
    </xf>
    <xf numFmtId="166" fontId="5" fillId="0" borderId="0" xfId="0" applyNumberFormat="1" applyFont="1" applyBorder="1"/>
    <xf numFmtId="166" fontId="33" fillId="0" borderId="0" xfId="0" applyNumberFormat="1" applyFont="1" applyBorder="1"/>
    <xf numFmtId="166" fontId="14" fillId="0" borderId="0" xfId="0" applyNumberFormat="1" applyFont="1" applyBorder="1"/>
    <xf numFmtId="166" fontId="7" fillId="0" borderId="0" xfId="0" applyNumberFormat="1" applyFont="1" applyBorder="1"/>
    <xf numFmtId="0" fontId="13" fillId="0" borderId="2" xfId="0" applyFont="1" applyFill="1" applyBorder="1"/>
    <xf numFmtId="0" fontId="28" fillId="0" borderId="5" xfId="0" applyFont="1" applyBorder="1"/>
    <xf numFmtId="0" fontId="13" fillId="0" borderId="5" xfId="0" applyFont="1" applyBorder="1"/>
    <xf numFmtId="0" fontId="13" fillId="0" borderId="5" xfId="0" applyFont="1" applyFill="1" applyBorder="1"/>
    <xf numFmtId="0" fontId="28" fillId="0" borderId="16" xfId="0" applyFont="1" applyFill="1" applyBorder="1"/>
    <xf numFmtId="0" fontId="13" fillId="0" borderId="48" xfId="0" applyFont="1" applyBorder="1" applyAlignment="1">
      <alignment horizontal="center"/>
    </xf>
    <xf numFmtId="0" fontId="13" fillId="0" borderId="23" xfId="0" applyFont="1" applyBorder="1" applyAlignment="1">
      <alignment horizontal="center"/>
    </xf>
    <xf numFmtId="0" fontId="13" fillId="0" borderId="15" xfId="0" applyFont="1" applyBorder="1" applyAlignment="1">
      <alignment horizontal="center"/>
    </xf>
    <xf numFmtId="0" fontId="28" fillId="0" borderId="16" xfId="0" applyFont="1" applyBorder="1"/>
    <xf numFmtId="0" fontId="28" fillId="0" borderId="44" xfId="0" applyFont="1" applyBorder="1"/>
    <xf numFmtId="0" fontId="28" fillId="0" borderId="28" xfId="0" applyFont="1" applyBorder="1"/>
    <xf numFmtId="0" fontId="5" fillId="6" borderId="84" xfId="0" applyFont="1" applyFill="1" applyBorder="1" applyAlignment="1">
      <alignment horizontal="center"/>
    </xf>
    <xf numFmtId="0" fontId="5" fillId="6" borderId="34" xfId="0" applyFont="1" applyFill="1" applyBorder="1"/>
    <xf numFmtId="3" fontId="5" fillId="6" borderId="15" xfId="0" applyNumberFormat="1" applyFont="1" applyFill="1" applyBorder="1"/>
    <xf numFmtId="3" fontId="5" fillId="6" borderId="12" xfId="0" applyNumberFormat="1" applyFont="1" applyFill="1" applyBorder="1"/>
    <xf numFmtId="167" fontId="5" fillId="6" borderId="12" xfId="0" applyNumberFormat="1" applyFont="1" applyFill="1" applyBorder="1"/>
    <xf numFmtId="166" fontId="14" fillId="6" borderId="34" xfId="0" applyNumberFormat="1" applyFont="1" applyFill="1" applyBorder="1"/>
    <xf numFmtId="3" fontId="5" fillId="6" borderId="11" xfId="0" applyNumberFormat="1" applyFont="1" applyFill="1" applyBorder="1"/>
    <xf numFmtId="3" fontId="14" fillId="6" borderId="15" xfId="1" applyNumberFormat="1" applyFont="1" applyFill="1" applyBorder="1"/>
    <xf numFmtId="3" fontId="14" fillId="6" borderId="12" xfId="0" applyNumberFormat="1" applyFont="1" applyFill="1" applyBorder="1"/>
    <xf numFmtId="3" fontId="14" fillId="6" borderId="11" xfId="0" applyNumberFormat="1" applyFont="1" applyFill="1" applyBorder="1"/>
    <xf numFmtId="3" fontId="33" fillId="6" borderId="11" xfId="0" applyNumberFormat="1" applyFont="1" applyFill="1" applyBorder="1"/>
    <xf numFmtId="3" fontId="33" fillId="6" borderId="13" xfId="0" applyNumberFormat="1" applyFont="1" applyFill="1" applyBorder="1"/>
    <xf numFmtId="166" fontId="33" fillId="6" borderId="13" xfId="0" applyNumberFormat="1" applyFont="1" applyFill="1" applyBorder="1"/>
    <xf numFmtId="3" fontId="14" fillId="6" borderId="23" xfId="0" applyNumberFormat="1" applyFont="1" applyFill="1" applyBorder="1"/>
    <xf numFmtId="3" fontId="14" fillId="6" borderId="15" xfId="0" applyNumberFormat="1" applyFont="1" applyFill="1" applyBorder="1"/>
    <xf numFmtId="3" fontId="14" fillId="6" borderId="22" xfId="0" applyNumberFormat="1" applyFont="1" applyFill="1" applyBorder="1"/>
    <xf numFmtId="167" fontId="5" fillId="6" borderId="34" xfId="0" applyNumberFormat="1" applyFont="1" applyFill="1" applyBorder="1"/>
    <xf numFmtId="3" fontId="5" fillId="6" borderId="49" xfId="0" applyNumberFormat="1" applyFont="1" applyFill="1" applyBorder="1"/>
    <xf numFmtId="1" fontId="5" fillId="6" borderId="12" xfId="0" applyNumberFormat="1" applyFont="1" applyFill="1" applyBorder="1"/>
    <xf numFmtId="1" fontId="5" fillId="6" borderId="34" xfId="0" applyNumberFormat="1" applyFont="1" applyFill="1" applyBorder="1"/>
    <xf numFmtId="3" fontId="5" fillId="6" borderId="13" xfId="0" applyNumberFormat="1" applyFont="1" applyFill="1" applyBorder="1"/>
    <xf numFmtId="166" fontId="5" fillId="6" borderId="11" xfId="0" applyNumberFormat="1" applyFont="1" applyFill="1" applyBorder="1"/>
    <xf numFmtId="166" fontId="5" fillId="6" borderId="12" xfId="0" applyNumberFormat="1" applyFont="1" applyFill="1" applyBorder="1"/>
    <xf numFmtId="3" fontId="5" fillId="6" borderId="91" xfId="0" applyNumberFormat="1" applyFont="1" applyFill="1" applyBorder="1"/>
    <xf numFmtId="0" fontId="33" fillId="6" borderId="0" xfId="0" applyFont="1" applyFill="1"/>
    <xf numFmtId="0" fontId="33" fillId="6" borderId="0" xfId="0" applyFont="1" applyFill="1" applyBorder="1"/>
    <xf numFmtId="3" fontId="5" fillId="6" borderId="8" xfId="0" applyNumberFormat="1" applyFont="1" applyFill="1" applyBorder="1"/>
    <xf numFmtId="1" fontId="5" fillId="6" borderId="8" xfId="0" applyNumberFormat="1" applyFont="1" applyFill="1" applyBorder="1"/>
    <xf numFmtId="3" fontId="5" fillId="6" borderId="120" xfId="0" applyNumberFormat="1" applyFont="1" applyFill="1" applyBorder="1"/>
    <xf numFmtId="3" fontId="6" fillId="6" borderId="25" xfId="0" applyNumberFormat="1" applyFont="1" applyFill="1" applyBorder="1"/>
    <xf numFmtId="167" fontId="6" fillId="6" borderId="152" xfId="0" applyNumberFormat="1" applyFont="1" applyFill="1" applyBorder="1"/>
    <xf numFmtId="3" fontId="6" fillId="6" borderId="38" xfId="0" applyNumberFormat="1" applyFont="1" applyFill="1" applyBorder="1"/>
    <xf numFmtId="3" fontId="6" fillId="6" borderId="130" xfId="0" applyNumberFormat="1" applyFont="1" applyFill="1" applyBorder="1"/>
    <xf numFmtId="3" fontId="6" fillId="6" borderId="2" xfId="0" applyNumberFormat="1" applyFont="1" applyFill="1" applyBorder="1"/>
    <xf numFmtId="3" fontId="6" fillId="6" borderId="174" xfId="0" applyNumberFormat="1" applyFont="1" applyFill="1" applyBorder="1"/>
    <xf numFmtId="166" fontId="6" fillId="6" borderId="63" xfId="0" applyNumberFormat="1" applyFont="1" applyFill="1" applyBorder="1"/>
    <xf numFmtId="3" fontId="6" fillId="6" borderId="56" xfId="0" applyNumberFormat="1" applyFont="1" applyFill="1" applyBorder="1"/>
    <xf numFmtId="3" fontId="6" fillId="6" borderId="55" xfId="0" applyNumberFormat="1" applyFont="1" applyFill="1" applyBorder="1"/>
    <xf numFmtId="1" fontId="7" fillId="6" borderId="54" xfId="0" applyNumberFormat="1" applyFont="1" applyFill="1" applyBorder="1"/>
    <xf numFmtId="1" fontId="7" fillId="6" borderId="62" xfId="0" applyNumberFormat="1" applyFont="1" applyFill="1" applyBorder="1"/>
    <xf numFmtId="3" fontId="6" fillId="6" borderId="173" xfId="0" applyNumberFormat="1" applyFont="1" applyFill="1" applyBorder="1"/>
    <xf numFmtId="3" fontId="6" fillId="6" borderId="54" xfId="0" applyNumberFormat="1" applyFont="1" applyFill="1" applyBorder="1"/>
    <xf numFmtId="0" fontId="9" fillId="3" borderId="84" xfId="9" applyFont="1" applyFill="1" applyBorder="1"/>
    <xf numFmtId="167" fontId="48" fillId="0" borderId="13" xfId="4" applyNumberFormat="1" applyFont="1" applyFill="1" applyBorder="1"/>
    <xf numFmtId="3" fontId="52" fillId="0" borderId="55" xfId="4" applyNumberFormat="1" applyFont="1" applyFill="1" applyBorder="1"/>
    <xf numFmtId="3" fontId="52" fillId="0" borderId="180" xfId="4" applyNumberFormat="1" applyFont="1" applyFill="1" applyBorder="1"/>
    <xf numFmtId="3" fontId="14" fillId="6" borderId="104" xfId="2" applyNumberFormat="1" applyFont="1" applyFill="1" applyBorder="1" applyAlignment="1">
      <alignment horizontal="right"/>
    </xf>
    <xf numFmtId="3" fontId="5" fillId="6" borderId="59" xfId="0" applyNumberFormat="1" applyFont="1" applyFill="1" applyBorder="1"/>
    <xf numFmtId="3" fontId="5" fillId="6" borderId="48" xfId="0" applyNumberFormat="1" applyFont="1" applyFill="1" applyBorder="1"/>
    <xf numFmtId="3" fontId="5" fillId="6" borderId="3" xfId="0" applyNumberFormat="1" applyFont="1" applyFill="1" applyBorder="1"/>
    <xf numFmtId="3" fontId="14" fillId="6" borderId="8" xfId="0" applyNumberFormat="1" applyFont="1" applyFill="1" applyBorder="1"/>
    <xf numFmtId="3" fontId="14" fillId="6" borderId="57" xfId="0" applyNumberFormat="1" applyFont="1" applyFill="1" applyBorder="1"/>
    <xf numFmtId="3" fontId="14" fillId="6" borderId="51" xfId="0" applyNumberFormat="1" applyFont="1" applyFill="1" applyBorder="1"/>
    <xf numFmtId="3" fontId="33" fillId="6" borderId="21" xfId="0" applyNumberFormat="1" applyFont="1" applyFill="1" applyBorder="1"/>
    <xf numFmtId="166" fontId="33" fillId="6" borderId="21" xfId="0" applyNumberFormat="1" applyFont="1" applyFill="1" applyBorder="1"/>
    <xf numFmtId="3" fontId="14" fillId="6" borderId="67" xfId="0" applyNumberFormat="1" applyFont="1" applyFill="1" applyBorder="1"/>
    <xf numFmtId="3" fontId="14" fillId="6" borderId="50" xfId="0" applyNumberFormat="1" applyFont="1" applyFill="1" applyBorder="1"/>
    <xf numFmtId="3" fontId="5" fillId="6" borderId="20" xfId="0" applyNumberFormat="1" applyFont="1" applyFill="1" applyBorder="1"/>
    <xf numFmtId="3" fontId="14" fillId="6" borderId="58" xfId="0" applyNumberFormat="1" applyFont="1" applyFill="1" applyBorder="1"/>
    <xf numFmtId="3" fontId="5" fillId="6" borderId="46" xfId="0" applyNumberFormat="1" applyFont="1" applyFill="1" applyBorder="1"/>
    <xf numFmtId="3" fontId="14" fillId="6" borderId="9" xfId="0" applyNumberFormat="1" applyFont="1" applyFill="1" applyBorder="1"/>
    <xf numFmtId="3" fontId="5" fillId="6" borderId="23" xfId="0" applyNumberFormat="1" applyFont="1" applyFill="1" applyBorder="1"/>
    <xf numFmtId="3" fontId="14" fillId="6" borderId="11" xfId="0" applyNumberFormat="1" applyFont="1" applyFill="1" applyBorder="1" applyAlignment="1">
      <alignment wrapText="1"/>
    </xf>
    <xf numFmtId="3" fontId="14" fillId="6" borderId="10" xfId="0" applyNumberFormat="1" applyFont="1" applyFill="1" applyBorder="1"/>
    <xf numFmtId="3" fontId="5" fillId="6" borderId="10" xfId="0" applyNumberFormat="1" applyFont="1" applyFill="1" applyBorder="1"/>
    <xf numFmtId="3" fontId="5" fillId="6" borderId="153" xfId="0" applyNumberFormat="1" applyFont="1" applyFill="1" applyBorder="1"/>
    <xf numFmtId="3" fontId="24" fillId="6" borderId="8" xfId="1" applyNumberFormat="1" applyFont="1" applyFill="1" applyBorder="1"/>
    <xf numFmtId="3" fontId="24" fillId="6" borderId="51" xfId="1" applyNumberFormat="1" applyFont="1" applyFill="1" applyBorder="1"/>
    <xf numFmtId="3" fontId="24" fillId="6" borderId="12" xfId="1" applyNumberFormat="1" applyFont="1" applyFill="1" applyBorder="1"/>
    <xf numFmtId="3" fontId="24" fillId="6" borderId="11" xfId="1" applyNumberFormat="1" applyFont="1" applyFill="1" applyBorder="1"/>
    <xf numFmtId="3" fontId="11" fillId="6" borderId="55" xfId="2" applyNumberFormat="1" applyFont="1" applyFill="1" applyBorder="1" applyAlignment="1">
      <alignment horizontal="right"/>
    </xf>
    <xf numFmtId="3" fontId="5" fillId="6" borderId="165" xfId="0" applyNumberFormat="1" applyFont="1" applyFill="1" applyBorder="1"/>
    <xf numFmtId="3" fontId="5" fillId="6" borderId="57" xfId="0" applyNumberFormat="1" applyFont="1" applyFill="1" applyBorder="1"/>
    <xf numFmtId="3" fontId="52" fillId="6" borderId="134" xfId="4" applyNumberFormat="1" applyFont="1" applyFill="1" applyBorder="1"/>
    <xf numFmtId="3" fontId="48" fillId="6" borderId="49" xfId="4" applyNumberFormat="1" applyFont="1" applyFill="1" applyBorder="1"/>
    <xf numFmtId="3" fontId="48" fillId="6" borderId="12" xfId="4" applyNumberFormat="1" applyFont="1" applyFill="1" applyBorder="1"/>
    <xf numFmtId="3" fontId="48" fillId="6" borderId="105" xfId="4" applyNumberFormat="1" applyFont="1" applyFill="1" applyBorder="1"/>
    <xf numFmtId="3" fontId="48" fillId="6" borderId="108" xfId="4" applyNumberFormat="1" applyFont="1" applyFill="1" applyBorder="1"/>
    <xf numFmtId="3" fontId="52" fillId="6" borderId="54" xfId="4" applyNumberFormat="1" applyFont="1" applyFill="1" applyBorder="1"/>
    <xf numFmtId="167" fontId="27" fillId="28" borderId="134" xfId="4" applyNumberFormat="1" applyFont="1" applyFill="1" applyBorder="1" applyAlignment="1">
      <alignment horizontal="center" wrapText="1"/>
    </xf>
    <xf numFmtId="167" fontId="27" fillId="28" borderId="18" xfId="4" applyNumberFormat="1" applyFont="1" applyFill="1" applyBorder="1" applyAlignment="1">
      <alignment horizontal="center"/>
    </xf>
    <xf numFmtId="0" fontId="27" fillId="28" borderId="174" xfId="4" applyNumberFormat="1" applyFont="1" applyFill="1" applyBorder="1" applyAlignment="1">
      <alignment horizontal="center"/>
    </xf>
    <xf numFmtId="3" fontId="52" fillId="28" borderId="134" xfId="4" applyNumberFormat="1" applyFont="1" applyFill="1" applyBorder="1"/>
    <xf numFmtId="3" fontId="48" fillId="28" borderId="49" xfId="4" applyNumberFormat="1" applyFont="1" applyFill="1" applyBorder="1"/>
    <xf numFmtId="3" fontId="48" fillId="28" borderId="12" xfId="4" applyNumberFormat="1" applyFont="1" applyFill="1" applyBorder="1"/>
    <xf numFmtId="3" fontId="48" fillId="28" borderId="105" xfId="4" applyNumberFormat="1" applyFont="1" applyFill="1" applyBorder="1"/>
    <xf numFmtId="3" fontId="48" fillId="28" borderId="108" xfId="4" applyNumberFormat="1" applyFont="1" applyFill="1" applyBorder="1"/>
    <xf numFmtId="3" fontId="48" fillId="28" borderId="21" xfId="4" applyNumberFormat="1" applyFont="1" applyFill="1" applyBorder="1"/>
    <xf numFmtId="3" fontId="48" fillId="28" borderId="13" xfId="4" applyNumberFormat="1" applyFont="1" applyFill="1" applyBorder="1"/>
    <xf numFmtId="3" fontId="48" fillId="28" borderId="106" xfId="4" applyNumberFormat="1" applyFont="1" applyFill="1" applyBorder="1"/>
    <xf numFmtId="3" fontId="52" fillId="28" borderId="54" xfId="4" applyNumberFormat="1" applyFont="1" applyFill="1" applyBorder="1"/>
    <xf numFmtId="3" fontId="52" fillId="28" borderId="174" xfId="4" applyNumberFormat="1" applyFont="1" applyFill="1" applyBorder="1"/>
    <xf numFmtId="0" fontId="6" fillId="6" borderId="0" xfId="0" applyFont="1" applyFill="1" applyBorder="1" applyAlignment="1">
      <alignment horizontal="center"/>
    </xf>
    <xf numFmtId="3" fontId="5" fillId="0" borderId="3" xfId="0" applyNumberFormat="1" applyFont="1" applyFill="1" applyBorder="1" applyAlignment="1">
      <alignment horizontal="centerContinuous" vertical="center"/>
    </xf>
    <xf numFmtId="3" fontId="5" fillId="0" borderId="38" xfId="0" applyNumberFormat="1" applyFont="1" applyFill="1" applyBorder="1" applyAlignment="1">
      <alignment horizontal="centerContinuous" vertical="center"/>
    </xf>
    <xf numFmtId="0" fontId="6" fillId="0" borderId="40" xfId="0" applyFont="1" applyFill="1" applyBorder="1" applyAlignment="1">
      <alignment horizontal="center" vertical="center" wrapText="1"/>
    </xf>
    <xf numFmtId="3" fontId="34" fillId="0" borderId="39" xfId="0" applyNumberFormat="1" applyFont="1" applyFill="1" applyBorder="1" applyAlignment="1">
      <alignment horizontal="centerContinuous" vertical="center" wrapText="1"/>
    </xf>
    <xf numFmtId="3" fontId="34" fillId="0" borderId="145" xfId="0" applyNumberFormat="1" applyFont="1" applyFill="1" applyBorder="1" applyAlignment="1">
      <alignment horizontal="centerContinuous" vertical="center" wrapText="1"/>
    </xf>
    <xf numFmtId="0" fontId="21" fillId="28" borderId="130" xfId="0" applyFont="1" applyFill="1" applyBorder="1" applyAlignment="1">
      <alignment horizontal="centerContinuous"/>
    </xf>
    <xf numFmtId="0" fontId="21" fillId="28" borderId="2" xfId="0" applyFont="1" applyFill="1" applyBorder="1" applyAlignment="1">
      <alignment horizontal="centerContinuous"/>
    </xf>
    <xf numFmtId="0" fontId="34" fillId="28" borderId="45" xfId="0" applyFont="1" applyFill="1" applyBorder="1"/>
    <xf numFmtId="0" fontId="34" fillId="28" borderId="14" xfId="0" applyFont="1" applyFill="1" applyBorder="1"/>
    <xf numFmtId="0" fontId="34" fillId="28" borderId="0" xfId="0" applyFont="1" applyFill="1" applyBorder="1"/>
    <xf numFmtId="0" fontId="34" fillId="28" borderId="26" xfId="0" applyFont="1" applyFill="1" applyBorder="1" applyAlignment="1">
      <alignment horizontal="center"/>
    </xf>
    <xf numFmtId="3" fontId="33" fillId="28" borderId="93" xfId="0" applyNumberFormat="1" applyFont="1" applyFill="1" applyBorder="1" applyAlignment="1">
      <alignment horizontal="right"/>
    </xf>
    <xf numFmtId="3" fontId="33" fillId="28" borderId="8" xfId="0" applyNumberFormat="1" applyFont="1" applyFill="1" applyBorder="1"/>
    <xf numFmtId="166" fontId="33" fillId="28" borderId="52" xfId="0" applyNumberFormat="1" applyFont="1" applyFill="1" applyBorder="1"/>
    <xf numFmtId="3" fontId="33" fillId="28" borderId="91" xfId="0" applyNumberFormat="1" applyFont="1" applyFill="1" applyBorder="1"/>
    <xf numFmtId="3" fontId="33" fillId="28" borderId="12" xfId="0" applyNumberFormat="1" applyFont="1" applyFill="1" applyBorder="1"/>
    <xf numFmtId="166" fontId="33" fillId="28" borderId="34" xfId="0" applyNumberFormat="1" applyFont="1" applyFill="1" applyBorder="1"/>
    <xf numFmtId="3" fontId="33" fillId="28" borderId="91" xfId="0" applyNumberFormat="1" applyFont="1" applyFill="1" applyBorder="1" applyAlignment="1">
      <alignment horizontal="right"/>
    </xf>
    <xf numFmtId="3" fontId="6" fillId="28" borderId="25" xfId="0" applyNumberFormat="1" applyFont="1" applyFill="1" applyBorder="1"/>
    <xf numFmtId="166" fontId="34" fillId="28" borderId="152" xfId="0" applyNumberFormat="1" applyFont="1" applyFill="1" applyBorder="1"/>
    <xf numFmtId="3" fontId="34" fillId="28" borderId="147" xfId="0" applyNumberFormat="1" applyFont="1" applyFill="1" applyBorder="1"/>
    <xf numFmtId="3" fontId="34" fillId="28" borderId="134" xfId="0" applyNumberFormat="1" applyFont="1" applyFill="1" applyBorder="1"/>
    <xf numFmtId="166" fontId="5" fillId="28" borderId="8" xfId="0" applyNumberFormat="1" applyFont="1" applyFill="1" applyBorder="1"/>
    <xf numFmtId="166" fontId="5" fillId="28" borderId="34" xfId="0" applyNumberFormat="1" applyFont="1" applyFill="1" applyBorder="1"/>
    <xf numFmtId="166" fontId="5" fillId="28" borderId="12" xfId="0" applyNumberFormat="1" applyFont="1" applyFill="1" applyBorder="1"/>
    <xf numFmtId="166" fontId="6" fillId="28" borderId="54" xfId="0" applyNumberFormat="1" applyFont="1" applyFill="1" applyBorder="1"/>
    <xf numFmtId="166" fontId="6" fillId="28" borderId="63" xfId="0" applyNumberFormat="1" applyFont="1" applyFill="1" applyBorder="1"/>
    <xf numFmtId="0" fontId="34" fillId="28" borderId="0" xfId="0" applyFont="1" applyFill="1" applyBorder="1" applyAlignment="1">
      <alignment horizontal="center"/>
    </xf>
    <xf numFmtId="0" fontId="34" fillId="28" borderId="5" xfId="0" applyFont="1" applyFill="1" applyBorder="1" applyAlignment="1">
      <alignment horizontal="center"/>
    </xf>
    <xf numFmtId="0" fontId="34" fillId="28" borderId="6" xfId="0" applyFont="1" applyFill="1" applyBorder="1" applyAlignment="1">
      <alignment horizontal="center"/>
    </xf>
    <xf numFmtId="166" fontId="33" fillId="28" borderId="51" xfId="0" applyNumberFormat="1" applyFont="1" applyFill="1" applyBorder="1"/>
    <xf numFmtId="166" fontId="33" fillId="28" borderId="8" xfId="0" applyNumberFormat="1" applyFont="1" applyFill="1" applyBorder="1"/>
    <xf numFmtId="166" fontId="33" fillId="28" borderId="11" xfId="0" applyNumberFormat="1" applyFont="1" applyFill="1" applyBorder="1"/>
    <xf numFmtId="166" fontId="33" fillId="28" borderId="12" xfId="0" applyNumberFormat="1" applyFont="1" applyFill="1" applyBorder="1"/>
    <xf numFmtId="167" fontId="6" fillId="28" borderId="2" xfId="0" applyNumberFormat="1" applyFont="1" applyFill="1" applyBorder="1"/>
    <xf numFmtId="166" fontId="27" fillId="6" borderId="134" xfId="4" applyNumberFormat="1" applyFont="1" applyFill="1" applyBorder="1" applyAlignment="1">
      <alignment horizontal="center"/>
    </xf>
    <xf numFmtId="167" fontId="27" fillId="6" borderId="152" xfId="4" applyNumberFormat="1" applyFont="1" applyFill="1" applyBorder="1" applyAlignment="1">
      <alignment horizontal="center"/>
    </xf>
    <xf numFmtId="0" fontId="27" fillId="6" borderId="54" xfId="4" applyFont="1" applyFill="1" applyBorder="1" applyAlignment="1">
      <alignment horizontal="center"/>
    </xf>
    <xf numFmtId="167" fontId="27" fillId="6" borderId="33" xfId="4" applyNumberFormat="1" applyFont="1" applyFill="1" applyBorder="1" applyAlignment="1">
      <alignment horizontal="center"/>
    </xf>
    <xf numFmtId="0" fontId="27" fillId="6" borderId="174" xfId="4" applyNumberFormat="1" applyFont="1" applyFill="1" applyBorder="1" applyAlignment="1">
      <alignment horizontal="center"/>
    </xf>
    <xf numFmtId="0" fontId="27" fillId="6" borderId="157" xfId="4" applyNumberFormat="1" applyFont="1" applyFill="1" applyBorder="1" applyAlignment="1">
      <alignment horizontal="center"/>
    </xf>
    <xf numFmtId="166" fontId="52" fillId="6" borderId="152" xfId="4" applyNumberFormat="1" applyFont="1" applyFill="1" applyBorder="1"/>
    <xf numFmtId="166" fontId="48" fillId="6" borderId="72" xfId="4" applyNumberFormat="1" applyFont="1" applyFill="1" applyBorder="1"/>
    <xf numFmtId="166" fontId="48" fillId="6" borderId="36" xfId="4" applyNumberFormat="1" applyFont="1" applyFill="1" applyBorder="1"/>
    <xf numFmtId="166" fontId="48" fillId="6" borderId="157" xfId="4" applyNumberFormat="1" applyFont="1" applyFill="1" applyBorder="1"/>
    <xf numFmtId="167" fontId="52" fillId="6" borderId="152" xfId="4" applyNumberFormat="1" applyFont="1" applyFill="1" applyBorder="1"/>
    <xf numFmtId="2" fontId="25" fillId="0" borderId="0" xfId="0" applyNumberFormat="1" applyFont="1"/>
    <xf numFmtId="3" fontId="52" fillId="6" borderId="25" xfId="4" applyNumberFormat="1" applyFont="1" applyFill="1" applyBorder="1"/>
    <xf numFmtId="167" fontId="52" fillId="6" borderId="33" xfId="4" applyNumberFormat="1" applyFont="1" applyFill="1" applyBorder="1"/>
    <xf numFmtId="0" fontId="14" fillId="0" borderId="3" xfId="9" applyFont="1" applyBorder="1"/>
    <xf numFmtId="3" fontId="52" fillId="6" borderId="55" xfId="4" applyNumberFormat="1" applyFont="1" applyFill="1" applyBorder="1"/>
    <xf numFmtId="0" fontId="14" fillId="0" borderId="5" xfId="9" applyFont="1" applyBorder="1"/>
    <xf numFmtId="0" fontId="62" fillId="0" borderId="0" xfId="0" applyFont="1" applyFill="1" applyBorder="1" applyAlignment="1"/>
    <xf numFmtId="0" fontId="26" fillId="0" borderId="0" xfId="0" applyFont="1" applyFill="1" applyBorder="1" applyAlignment="1"/>
    <xf numFmtId="0" fontId="0" fillId="0" borderId="0" xfId="0" applyFill="1" applyBorder="1" applyAlignment="1"/>
    <xf numFmtId="0" fontId="57" fillId="0" borderId="192" xfId="6" quotePrefix="1" applyNumberFormat="1" applyFill="1" applyBorder="1">
      <alignment horizontal="left" vertical="center" indent="1"/>
    </xf>
    <xf numFmtId="0" fontId="57" fillId="0" borderId="192" xfId="6" quotePrefix="1" applyNumberFormat="1" applyFill="1" applyBorder="1" applyAlignment="1">
      <alignment horizontal="left" vertical="center" wrapText="1"/>
    </xf>
    <xf numFmtId="0" fontId="57" fillId="0" borderId="192" xfId="7" quotePrefix="1" applyNumberFormat="1" applyFill="1" applyBorder="1" applyAlignment="1">
      <alignment horizontal="center" vertical="center" wrapText="1"/>
    </xf>
    <xf numFmtId="0" fontId="57" fillId="0" borderId="192" xfId="7" quotePrefix="1" applyNumberFormat="1" applyFill="1" applyBorder="1">
      <alignment horizontal="left" vertical="center" indent="1"/>
    </xf>
    <xf numFmtId="3" fontId="57" fillId="0" borderId="192" xfId="8" applyNumberFormat="1" applyFill="1" applyBorder="1" applyAlignment="1">
      <alignment horizontal="right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44" xfId="0" applyFont="1" applyFill="1" applyBorder="1" applyAlignment="1">
      <alignment horizontal="center"/>
    </xf>
    <xf numFmtId="0" fontId="6" fillId="0" borderId="87" xfId="0" applyFont="1" applyFill="1" applyBorder="1" applyAlignment="1">
      <alignment horizontal="center"/>
    </xf>
    <xf numFmtId="0" fontId="6" fillId="0" borderId="53" xfId="0" applyFont="1" applyFill="1" applyBorder="1" applyAlignment="1">
      <alignment horizontal="center"/>
    </xf>
    <xf numFmtId="0" fontId="34" fillId="28" borderId="16" xfId="0" applyFont="1" applyFill="1" applyBorder="1" applyAlignment="1">
      <alignment horizontal="center" vertical="center" wrapText="1"/>
    </xf>
    <xf numFmtId="0" fontId="34" fillId="28" borderId="39" xfId="0" applyFont="1" applyFill="1" applyBorder="1" applyAlignment="1">
      <alignment horizontal="center" vertical="center" wrapText="1"/>
    </xf>
    <xf numFmtId="0" fontId="34" fillId="28" borderId="40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6" fillId="0" borderId="39" xfId="0" applyFont="1" applyFill="1" applyBorder="1" applyAlignment="1">
      <alignment horizontal="center" vertical="center" wrapText="1"/>
    </xf>
    <xf numFmtId="0" fontId="6" fillId="0" borderId="40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3" fontId="6" fillId="0" borderId="2" xfId="0" applyNumberFormat="1" applyFont="1" applyFill="1" applyBorder="1" applyAlignment="1">
      <alignment horizontal="center" vertical="center"/>
    </xf>
    <xf numFmtId="3" fontId="6" fillId="0" borderId="3" xfId="0" applyNumberFormat="1" applyFont="1" applyFill="1" applyBorder="1" applyAlignment="1">
      <alignment horizontal="center" vertical="center"/>
    </xf>
    <xf numFmtId="3" fontId="6" fillId="0" borderId="4" xfId="0" applyNumberFormat="1" applyFont="1" applyFill="1" applyBorder="1" applyAlignment="1">
      <alignment horizontal="center" vertical="center"/>
    </xf>
    <xf numFmtId="3" fontId="5" fillId="0" borderId="44" xfId="0" applyNumberFormat="1" applyFont="1" applyFill="1" applyBorder="1" applyAlignment="1">
      <alignment horizontal="center"/>
    </xf>
    <xf numFmtId="3" fontId="5" fillId="0" borderId="87" xfId="0" applyNumberFormat="1" applyFont="1" applyFill="1" applyBorder="1" applyAlignment="1">
      <alignment horizontal="center"/>
    </xf>
    <xf numFmtId="3" fontId="5" fillId="0" borderId="53" xfId="0" applyNumberFormat="1" applyFont="1" applyFill="1" applyBorder="1" applyAlignment="1">
      <alignment horizontal="center"/>
    </xf>
    <xf numFmtId="3" fontId="6" fillId="0" borderId="16" xfId="0" applyNumberFormat="1" applyFont="1" applyFill="1" applyBorder="1" applyAlignment="1">
      <alignment horizontal="center" vertical="center" wrapText="1"/>
    </xf>
    <xf numFmtId="3" fontId="6" fillId="0" borderId="39" xfId="0" applyNumberFormat="1" applyFont="1" applyFill="1" applyBorder="1" applyAlignment="1">
      <alignment horizontal="center" vertical="center" wrapText="1"/>
    </xf>
    <xf numFmtId="3" fontId="6" fillId="0" borderId="40" xfId="0" applyNumberFormat="1" applyFont="1" applyFill="1" applyBorder="1" applyAlignment="1">
      <alignment horizontal="center" vertical="center" wrapText="1"/>
    </xf>
    <xf numFmtId="0" fontId="6" fillId="0" borderId="76" xfId="0" applyFont="1" applyFill="1" applyBorder="1" applyAlignment="1">
      <alignment horizontal="center" vertical="center" wrapText="1"/>
    </xf>
    <xf numFmtId="0" fontId="6" fillId="0" borderId="148" xfId="0" applyFont="1" applyFill="1" applyBorder="1" applyAlignment="1">
      <alignment horizontal="center" vertical="center" wrapText="1"/>
    </xf>
    <xf numFmtId="0" fontId="6" fillId="0" borderId="95" xfId="0" applyFont="1" applyFill="1" applyBorder="1" applyAlignment="1">
      <alignment horizontal="center" vertical="center" wrapText="1"/>
    </xf>
    <xf numFmtId="0" fontId="7" fillId="28" borderId="88" xfId="0" applyFont="1" applyFill="1" applyBorder="1" applyAlignment="1">
      <alignment horizontal="center"/>
    </xf>
    <xf numFmtId="0" fontId="7" fillId="28" borderId="69" xfId="0" applyFont="1" applyFill="1" applyBorder="1" applyAlignment="1">
      <alignment horizontal="center"/>
    </xf>
    <xf numFmtId="0" fontId="7" fillId="28" borderId="89" xfId="0" applyFont="1" applyFill="1" applyBorder="1" applyAlignment="1">
      <alignment horizontal="center"/>
    </xf>
    <xf numFmtId="0" fontId="6" fillId="28" borderId="16" xfId="0" applyFont="1" applyFill="1" applyBorder="1" applyAlignment="1">
      <alignment horizontal="center"/>
    </xf>
    <xf numFmtId="0" fontId="6" fillId="28" borderId="39" xfId="0" applyFont="1" applyFill="1" applyBorder="1" applyAlignment="1">
      <alignment horizontal="center"/>
    </xf>
    <xf numFmtId="0" fontId="6" fillId="28" borderId="40" xfId="0" applyFont="1" applyFill="1" applyBorder="1" applyAlignment="1">
      <alignment horizontal="center"/>
    </xf>
    <xf numFmtId="0" fontId="6" fillId="28" borderId="88" xfId="0" applyFont="1" applyFill="1" applyBorder="1" applyAlignment="1">
      <alignment horizontal="center"/>
    </xf>
    <xf numFmtId="0" fontId="6" fillId="28" borderId="69" xfId="0" applyFont="1" applyFill="1" applyBorder="1" applyAlignment="1">
      <alignment horizontal="center"/>
    </xf>
    <xf numFmtId="0" fontId="6" fillId="28" borderId="44" xfId="0" applyFont="1" applyFill="1" applyBorder="1" applyAlignment="1">
      <alignment horizontal="center"/>
    </xf>
    <xf numFmtId="0" fontId="6" fillId="28" borderId="87" xfId="0" applyFont="1" applyFill="1" applyBorder="1" applyAlignment="1">
      <alignment horizontal="center"/>
    </xf>
    <xf numFmtId="0" fontId="6" fillId="28" borderId="53" xfId="0" applyFont="1" applyFill="1" applyBorder="1" applyAlignment="1">
      <alignment horizontal="center"/>
    </xf>
    <xf numFmtId="0" fontId="11" fillId="0" borderId="0" xfId="0" applyFont="1" applyFill="1" applyAlignment="1">
      <alignment horizontal="left" vertical="top" wrapText="1"/>
    </xf>
    <xf numFmtId="0" fontId="19" fillId="0" borderId="192" xfId="7" quotePrefix="1" applyNumberFormat="1" applyFont="1" applyFill="1" applyBorder="1" applyAlignment="1">
      <alignment horizontal="center" vertical="center" wrapText="1"/>
    </xf>
    <xf numFmtId="0" fontId="19" fillId="0" borderId="192" xfId="0" applyFont="1" applyFill="1" applyBorder="1" applyAlignment="1">
      <alignment horizontal="center" vertical="center"/>
    </xf>
  </cellXfs>
  <cellStyles count="117">
    <cellStyle name="0_mezer" xfId="10" xr:uid="{00000000-0005-0000-0000-000000000000}"/>
    <cellStyle name="1_mezera" xfId="11" xr:uid="{00000000-0005-0000-0000-000001000000}"/>
    <cellStyle name="2_mezery" xfId="12" xr:uid="{00000000-0005-0000-0000-000002000000}"/>
    <cellStyle name="20 % – Zvýraznění1 2" xfId="22" xr:uid="{00000000-0005-0000-0000-000003000000}"/>
    <cellStyle name="20 % – Zvýraznění2 2" xfId="23" xr:uid="{00000000-0005-0000-0000-000004000000}"/>
    <cellStyle name="20 % – Zvýraznění3 2" xfId="24" xr:uid="{00000000-0005-0000-0000-000005000000}"/>
    <cellStyle name="20 % – Zvýraznění4 2" xfId="25" xr:uid="{00000000-0005-0000-0000-000006000000}"/>
    <cellStyle name="20 % – Zvýraznění5 2" xfId="26" xr:uid="{00000000-0005-0000-0000-000007000000}"/>
    <cellStyle name="20 % – Zvýraznění6 2" xfId="27" xr:uid="{00000000-0005-0000-0000-000008000000}"/>
    <cellStyle name="40 % – Zvýraznění1 2" xfId="28" xr:uid="{00000000-0005-0000-0000-000009000000}"/>
    <cellStyle name="40 % – Zvýraznění2 2" xfId="29" xr:uid="{00000000-0005-0000-0000-00000A000000}"/>
    <cellStyle name="40 % – Zvýraznění3 2" xfId="30" xr:uid="{00000000-0005-0000-0000-00000B000000}"/>
    <cellStyle name="40 % – Zvýraznění4 2" xfId="31" xr:uid="{00000000-0005-0000-0000-00000C000000}"/>
    <cellStyle name="40 % – Zvýraznění5 2" xfId="32" xr:uid="{00000000-0005-0000-0000-00000D000000}"/>
    <cellStyle name="40 % – Zvýraznění6 2" xfId="33" xr:uid="{00000000-0005-0000-0000-00000E000000}"/>
    <cellStyle name="60 % – Zvýraznění1 2" xfId="34" xr:uid="{00000000-0005-0000-0000-00000F000000}"/>
    <cellStyle name="60 % – Zvýraznění2 2" xfId="35" xr:uid="{00000000-0005-0000-0000-000010000000}"/>
    <cellStyle name="60 % – Zvýraznění3 2" xfId="36" xr:uid="{00000000-0005-0000-0000-000011000000}"/>
    <cellStyle name="60 % – Zvýraznění4 2" xfId="37" xr:uid="{00000000-0005-0000-0000-000012000000}"/>
    <cellStyle name="60 % – Zvýraznění5 2" xfId="38" xr:uid="{00000000-0005-0000-0000-000013000000}"/>
    <cellStyle name="60 % – Zvýraznění6 2" xfId="39" xr:uid="{00000000-0005-0000-0000-000014000000}"/>
    <cellStyle name="Celkem 2" xfId="40" xr:uid="{00000000-0005-0000-0000-000015000000}"/>
    <cellStyle name="Comma" xfId="76" xr:uid="{00000000-0005-0000-0000-000016000000}"/>
    <cellStyle name="Comma [0]" xfId="77" xr:uid="{00000000-0005-0000-0000-000017000000}"/>
    <cellStyle name="Comma [0] 2" xfId="78" xr:uid="{00000000-0005-0000-0000-000018000000}"/>
    <cellStyle name="Comma 2" xfId="79" xr:uid="{00000000-0005-0000-0000-000019000000}"/>
    <cellStyle name="Comma 3" xfId="80" xr:uid="{00000000-0005-0000-0000-00001A000000}"/>
    <cellStyle name="Comma0" xfId="81" xr:uid="{00000000-0005-0000-0000-00001B000000}"/>
    <cellStyle name="Currency" xfId="82" xr:uid="{00000000-0005-0000-0000-00001C000000}"/>
    <cellStyle name="Currency [0]" xfId="83" xr:uid="{00000000-0005-0000-0000-00001D000000}"/>
    <cellStyle name="Currency 2" xfId="84" xr:uid="{00000000-0005-0000-0000-00001E000000}"/>
    <cellStyle name="Currency 3" xfId="85" xr:uid="{00000000-0005-0000-0000-00001F000000}"/>
    <cellStyle name="Currency0" xfId="86" xr:uid="{00000000-0005-0000-0000-000020000000}"/>
    <cellStyle name="Čárka 2" xfId="41" xr:uid="{00000000-0005-0000-0000-000021000000}"/>
    <cellStyle name="Čárka 3" xfId="42" xr:uid="{00000000-0005-0000-0000-000022000000}"/>
    <cellStyle name="Čárka 4" xfId="43" xr:uid="{00000000-0005-0000-0000-000023000000}"/>
    <cellStyle name="Čárka 5" xfId="87" xr:uid="{00000000-0005-0000-0000-000024000000}"/>
    <cellStyle name="čárky 2" xfId="13" xr:uid="{00000000-0005-0000-0000-000025000000}"/>
    <cellStyle name="čárky 4" xfId="14" xr:uid="{00000000-0005-0000-0000-000026000000}"/>
    <cellStyle name="Čárky bez des. míst 2" xfId="88" xr:uid="{00000000-0005-0000-0000-000027000000}"/>
    <cellStyle name="Date" xfId="89" xr:uid="{00000000-0005-0000-0000-000028000000}"/>
    <cellStyle name="Datum" xfId="90" xr:uid="{00000000-0005-0000-0000-000029000000}"/>
    <cellStyle name="Excel Built-in Normal" xfId="72" xr:uid="{00000000-0005-0000-0000-00002A000000}"/>
    <cellStyle name="Finanční0" xfId="91" xr:uid="{00000000-0005-0000-0000-00002B000000}"/>
    <cellStyle name="Fixed" xfId="92" xr:uid="{00000000-0005-0000-0000-00002C000000}"/>
    <cellStyle name="Heading 1" xfId="93" xr:uid="{00000000-0005-0000-0000-00002D000000}"/>
    <cellStyle name="Heading 2" xfId="94" xr:uid="{00000000-0005-0000-0000-00002E000000}"/>
    <cellStyle name="Heading1" xfId="95" xr:uid="{00000000-0005-0000-0000-00002F000000}"/>
    <cellStyle name="Heading2" xfId="96" xr:uid="{00000000-0005-0000-0000-000030000000}"/>
    <cellStyle name="Hyperlink" xfId="97" xr:uid="{00000000-0005-0000-0000-000031000000}"/>
    <cellStyle name="Hypertextový odkaz" xfId="98" xr:uid="{00000000-0005-0000-0000-000032000000}"/>
    <cellStyle name="Hypertextový odkaz 2" xfId="99" xr:uid="{00000000-0005-0000-0000-000033000000}"/>
    <cellStyle name="Hypertextový odkaz 3" xfId="116" xr:uid="{00000000-0005-0000-0000-000034000000}"/>
    <cellStyle name="Chybně 2" xfId="44" xr:uid="{00000000-0005-0000-0000-000035000000}"/>
    <cellStyle name="Kontrolní buňka 2" xfId="45" xr:uid="{00000000-0005-0000-0000-000036000000}"/>
    <cellStyle name="Měna 2" xfId="15" xr:uid="{00000000-0005-0000-0000-000037000000}"/>
    <cellStyle name="Měna 3" xfId="100" xr:uid="{00000000-0005-0000-0000-000038000000}"/>
    <cellStyle name="Měna0" xfId="101" xr:uid="{00000000-0005-0000-0000-000039000000}"/>
    <cellStyle name="Měny bez des. míst 2" xfId="102" xr:uid="{00000000-0005-0000-0000-00003A000000}"/>
    <cellStyle name="Nadpis 1 2" xfId="46" xr:uid="{00000000-0005-0000-0000-00003B000000}"/>
    <cellStyle name="Nadpis 2 2" xfId="47" xr:uid="{00000000-0005-0000-0000-00003C000000}"/>
    <cellStyle name="Nadpis 3 2" xfId="48" xr:uid="{00000000-0005-0000-0000-00003D000000}"/>
    <cellStyle name="Nadpis 4 2" xfId="49" xr:uid="{00000000-0005-0000-0000-00003E000000}"/>
    <cellStyle name="Název 2" xfId="50" xr:uid="{00000000-0005-0000-0000-00003F000000}"/>
    <cellStyle name="Neutrální 2" xfId="51" xr:uid="{00000000-0005-0000-0000-000040000000}"/>
    <cellStyle name="Normal" xfId="103" xr:uid="{00000000-0005-0000-0000-000041000000}"/>
    <cellStyle name="Normální" xfId="0" builtinId="0"/>
    <cellStyle name="Normální 10" xfId="52" xr:uid="{00000000-0005-0000-0000-000043000000}"/>
    <cellStyle name="Normální 11" xfId="53" xr:uid="{00000000-0005-0000-0000-000044000000}"/>
    <cellStyle name="Normální 12" xfId="104" xr:uid="{00000000-0005-0000-0000-000045000000}"/>
    <cellStyle name="Normální 13" xfId="105" xr:uid="{00000000-0005-0000-0000-000046000000}"/>
    <cellStyle name="Normální 2" xfId="4" xr:uid="{00000000-0005-0000-0000-000047000000}"/>
    <cellStyle name="Normální 2 2" xfId="9" xr:uid="{00000000-0005-0000-0000-000048000000}"/>
    <cellStyle name="Normální 2 3" xfId="21" xr:uid="{00000000-0005-0000-0000-000049000000}"/>
    <cellStyle name="Normální 2 4" xfId="106" xr:uid="{00000000-0005-0000-0000-00004A000000}"/>
    <cellStyle name="normální 3" xfId="16" xr:uid="{00000000-0005-0000-0000-00004B000000}"/>
    <cellStyle name="Normální 3 2" xfId="17" xr:uid="{00000000-0005-0000-0000-00004C000000}"/>
    <cellStyle name="Normální 3 3" xfId="18" xr:uid="{00000000-0005-0000-0000-00004D000000}"/>
    <cellStyle name="Normální 3 4" xfId="107" xr:uid="{00000000-0005-0000-0000-00004E000000}"/>
    <cellStyle name="Normální 4" xfId="19" xr:uid="{00000000-0005-0000-0000-00004F000000}"/>
    <cellStyle name="Normální 5" xfId="3" xr:uid="{00000000-0005-0000-0000-000050000000}"/>
    <cellStyle name="Normální 5 2" xfId="73" xr:uid="{00000000-0005-0000-0000-000051000000}"/>
    <cellStyle name="Normální 6" xfId="54" xr:uid="{00000000-0005-0000-0000-000052000000}"/>
    <cellStyle name="Normální 6 2" xfId="75" xr:uid="{00000000-0005-0000-0000-000053000000}"/>
    <cellStyle name="Normální 7" xfId="55" xr:uid="{00000000-0005-0000-0000-000054000000}"/>
    <cellStyle name="Normální 8" xfId="56" xr:uid="{00000000-0005-0000-0000-000055000000}"/>
    <cellStyle name="Normální 9" xfId="57" xr:uid="{00000000-0005-0000-0000-000056000000}"/>
    <cellStyle name="normální_tab.2" xfId="1" xr:uid="{00000000-0005-0000-0000-000057000000}"/>
    <cellStyle name="normální_zákl.ukazatele95" xfId="2" xr:uid="{00000000-0005-0000-0000-000058000000}"/>
    <cellStyle name="Percent" xfId="108" xr:uid="{00000000-0005-0000-0000-000059000000}"/>
    <cellStyle name="Percent 2" xfId="109" xr:uid="{00000000-0005-0000-0000-00005A000000}"/>
    <cellStyle name="Pevný" xfId="110" xr:uid="{00000000-0005-0000-0000-00005B000000}"/>
    <cellStyle name="Poznámka 2" xfId="58" xr:uid="{00000000-0005-0000-0000-00005C000000}"/>
    <cellStyle name="Procenta 2" xfId="20" xr:uid="{00000000-0005-0000-0000-00005D000000}"/>
    <cellStyle name="Procenta 3" xfId="74" xr:uid="{00000000-0005-0000-0000-00005E000000}"/>
    <cellStyle name="Procenta 4" xfId="111" xr:uid="{00000000-0005-0000-0000-00005F000000}"/>
    <cellStyle name="Propojená buňka 2" xfId="59" xr:uid="{00000000-0005-0000-0000-000060000000}"/>
    <cellStyle name="SAPBEXchaText" xfId="6" xr:uid="{00000000-0005-0000-0000-000061000000}"/>
    <cellStyle name="SAPBEXItemHeader" xfId="5" xr:uid="{00000000-0005-0000-0000-000062000000}"/>
    <cellStyle name="SAPBEXstdData" xfId="8" xr:uid="{00000000-0005-0000-0000-000063000000}"/>
    <cellStyle name="SAPBEXstdItem" xfId="7" xr:uid="{00000000-0005-0000-0000-000064000000}"/>
    <cellStyle name="Správně 2" xfId="60" xr:uid="{00000000-0005-0000-0000-000065000000}"/>
    <cellStyle name="Styl 1" xfId="112" xr:uid="{00000000-0005-0000-0000-000066000000}"/>
    <cellStyle name="Text upozornění 2" xfId="61" xr:uid="{00000000-0005-0000-0000-000067000000}"/>
    <cellStyle name="Total" xfId="113" xr:uid="{00000000-0005-0000-0000-000068000000}"/>
    <cellStyle name="Total 2" xfId="114" xr:uid="{00000000-0005-0000-0000-000069000000}"/>
    <cellStyle name="Total 3" xfId="115" xr:uid="{00000000-0005-0000-0000-00006A000000}"/>
    <cellStyle name="Vstup 2" xfId="62" xr:uid="{00000000-0005-0000-0000-00006B000000}"/>
    <cellStyle name="Výpočet 2" xfId="63" xr:uid="{00000000-0005-0000-0000-00006C000000}"/>
    <cellStyle name="Výstup 2" xfId="64" xr:uid="{00000000-0005-0000-0000-00006D000000}"/>
    <cellStyle name="Vysvětlující text 2" xfId="65" xr:uid="{00000000-0005-0000-0000-00006E000000}"/>
    <cellStyle name="Zvýraznění 1 2" xfId="66" xr:uid="{00000000-0005-0000-0000-00006F000000}"/>
    <cellStyle name="Zvýraznění 2 2" xfId="67" xr:uid="{00000000-0005-0000-0000-000070000000}"/>
    <cellStyle name="Zvýraznění 3 2" xfId="68" xr:uid="{00000000-0005-0000-0000-000071000000}"/>
    <cellStyle name="Zvýraznění 4 2" xfId="69" xr:uid="{00000000-0005-0000-0000-000072000000}"/>
    <cellStyle name="Zvýraznění 5 2" xfId="70" xr:uid="{00000000-0005-0000-0000-000073000000}"/>
    <cellStyle name="Zvýraznění 6 2" xfId="71" xr:uid="{00000000-0005-0000-0000-00007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7625" cy="11906"/>
    <xdr:pic>
      <xdr:nvPicPr>
        <xdr:cNvPr id="2" name="BExMO7VFCN4EL59982UR4AJ25JNJ" descr="XX6TINEJADZGKR0CTM7ZRT0RA" hidden="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47625" cy="1190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0</xdr:col>
      <xdr:colOff>0</xdr:colOff>
      <xdr:row>0</xdr:row>
      <xdr:rowOff>0</xdr:rowOff>
    </xdr:from>
    <xdr:ext cx="47625" cy="11906"/>
    <xdr:pic>
      <xdr:nvPicPr>
        <xdr:cNvPr id="3" name="BExU3EX5JJCXCII4YKUJBFBGIJR2" descr="OF5ZI9PI5WH36VPANJ2DYLNMI" hidden="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47625" cy="1190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0</xdr:col>
      <xdr:colOff>0</xdr:colOff>
      <xdr:row>0</xdr:row>
      <xdr:rowOff>0</xdr:rowOff>
    </xdr:from>
    <xdr:ext cx="47625" cy="11906"/>
    <xdr:pic>
      <xdr:nvPicPr>
        <xdr:cNvPr id="4" name="BEx1KD7H6UB1VYCJ7O61P562EIUY" descr="IQGV9140X0K0UPBL8OGU3I44J" hidden="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47625" cy="1190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0</xdr:col>
      <xdr:colOff>0</xdr:colOff>
      <xdr:row>0</xdr:row>
      <xdr:rowOff>0</xdr:rowOff>
    </xdr:from>
    <xdr:ext cx="47625" cy="11906"/>
    <xdr:pic>
      <xdr:nvPicPr>
        <xdr:cNvPr id="5" name="BEx5BJQWS6YWHH4ZMSUAMD641V6Y" descr="ZTMFMXCIQSECDX38ALEFHUB00" hidden="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47625" cy="1190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19050</xdr:colOff>
      <xdr:row>0</xdr:row>
      <xdr:rowOff>0</xdr:rowOff>
    </xdr:from>
    <xdr:ext cx="47625" cy="11906"/>
    <xdr:pic>
      <xdr:nvPicPr>
        <xdr:cNvPr id="6" name="BExVTO5Q8G2M7BPL4B2584LQS0R0" descr="OB6Q8NA4LZFE4GM9Y3V56BPMQ" hidden="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0"/>
          <a:ext cx="47625" cy="1190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0</xdr:col>
      <xdr:colOff>19050</xdr:colOff>
      <xdr:row>0</xdr:row>
      <xdr:rowOff>0</xdr:rowOff>
    </xdr:from>
    <xdr:ext cx="47625" cy="11906"/>
    <xdr:pic>
      <xdr:nvPicPr>
        <xdr:cNvPr id="7" name="BExIFSCLN1G86X78PFLTSMRP0US5" descr="9JK4SPV4DG7VTCZIILWHXQU5J" hidden="1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050" y="0"/>
          <a:ext cx="47625" cy="1190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0</xdr:col>
      <xdr:colOff>0</xdr:colOff>
      <xdr:row>0</xdr:row>
      <xdr:rowOff>0</xdr:rowOff>
    </xdr:from>
    <xdr:ext cx="47625" cy="11906"/>
    <xdr:pic>
      <xdr:nvPicPr>
        <xdr:cNvPr id="8" name="BEx1I152WN2D3A85O2XN0DGXCWHN" descr="KHBZFMANRA4UMJR1AB4M5NJNT" hidden="1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47625" cy="1190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0</xdr:col>
      <xdr:colOff>0</xdr:colOff>
      <xdr:row>0</xdr:row>
      <xdr:rowOff>0</xdr:rowOff>
    </xdr:from>
    <xdr:ext cx="47625" cy="11906"/>
    <xdr:pic>
      <xdr:nvPicPr>
        <xdr:cNvPr id="9" name="BExW9676P0SKCVKK25QCGHPA3PAD" descr="9A4PWZ20RMSRF0PNECCDM75CA" hidden="1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47625" cy="1190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0</xdr:col>
      <xdr:colOff>0</xdr:colOff>
      <xdr:row>0</xdr:row>
      <xdr:rowOff>0</xdr:rowOff>
    </xdr:from>
    <xdr:ext cx="123825" cy="57490"/>
    <xdr:pic>
      <xdr:nvPicPr>
        <xdr:cNvPr id="10" name="BExW253QPOZK9KW8BJC3LBXGCG2N" descr="Y5HX37BEUWSN1NEFJKZJXI3SX" hidden="1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0" y="0"/>
          <a:ext cx="123825" cy="5749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47625" cy="11906"/>
    <xdr:pic>
      <xdr:nvPicPr>
        <xdr:cNvPr id="11" name="BExS5CPQ8P8JOQPK7ANNKHLSGOKU" hidden="1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47625" cy="1190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0</xdr:col>
      <xdr:colOff>0</xdr:colOff>
      <xdr:row>0</xdr:row>
      <xdr:rowOff>0</xdr:rowOff>
    </xdr:from>
    <xdr:ext cx="47625" cy="11906"/>
    <xdr:pic>
      <xdr:nvPicPr>
        <xdr:cNvPr id="12" name="BExMM0AVUAIRNJLXB1FW8R0YB4ZZ" hidden="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47625" cy="1190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47625" cy="11906"/>
    <xdr:pic>
      <xdr:nvPicPr>
        <xdr:cNvPr id="13" name="BExXZ7Y09CBS0XA7IPB3IRJ8RJM4" hidden="1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47625" cy="1190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0</xdr:col>
      <xdr:colOff>0</xdr:colOff>
      <xdr:row>0</xdr:row>
      <xdr:rowOff>0</xdr:rowOff>
    </xdr:from>
    <xdr:ext cx="47625" cy="11906"/>
    <xdr:pic>
      <xdr:nvPicPr>
        <xdr:cNvPr id="14" name="BExQ7SXS9VUG7P6CACU2J7R2SGIZ" hidden="1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47625" cy="1190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0</xdr:col>
      <xdr:colOff>0</xdr:colOff>
      <xdr:row>0</xdr:row>
      <xdr:rowOff>0</xdr:rowOff>
    </xdr:from>
    <xdr:ext cx="47625" cy="11906"/>
    <xdr:pic>
      <xdr:nvPicPr>
        <xdr:cNvPr id="15" name="BEx5AQZ4ETQ9LMY5EBWVH20Z7VXQ" hidden="1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47625" cy="1190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0</xdr:col>
      <xdr:colOff>0</xdr:colOff>
      <xdr:row>0</xdr:row>
      <xdr:rowOff>0</xdr:rowOff>
    </xdr:from>
    <xdr:ext cx="47625" cy="11906"/>
    <xdr:pic>
      <xdr:nvPicPr>
        <xdr:cNvPr id="16" name="BExUBK0YZ5VYFY8TTITJGJU9S06A" hidden="1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47625" cy="1190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0</xdr:col>
      <xdr:colOff>28575</xdr:colOff>
      <xdr:row>0</xdr:row>
      <xdr:rowOff>0</xdr:rowOff>
    </xdr:from>
    <xdr:ext cx="47625" cy="11906"/>
    <xdr:pic>
      <xdr:nvPicPr>
        <xdr:cNvPr id="17" name="BExUEZCSSJ7RN4J18I2NUIQR2FZS" hidden="1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0"/>
          <a:ext cx="47625" cy="1190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0</xdr:col>
      <xdr:colOff>28575</xdr:colOff>
      <xdr:row>0</xdr:row>
      <xdr:rowOff>0</xdr:rowOff>
    </xdr:from>
    <xdr:ext cx="47625" cy="11906"/>
    <xdr:pic>
      <xdr:nvPicPr>
        <xdr:cNvPr id="18" name="BExS3JDQWF7U3F5JTEVOE16ASIYK" hidden="1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8575" y="0"/>
          <a:ext cx="47625" cy="1190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0</xdr:col>
      <xdr:colOff>0</xdr:colOff>
      <xdr:row>0</xdr:row>
      <xdr:rowOff>0</xdr:rowOff>
    </xdr:from>
    <xdr:ext cx="123825" cy="57490"/>
    <xdr:pic>
      <xdr:nvPicPr>
        <xdr:cNvPr id="19" name="BEx973S463FCQVJ7QDFBUIU0WJ3F" descr="ZQTVYL8DCSADVT0QMRXFLU0TR" hidden="1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0" y="0"/>
          <a:ext cx="123825" cy="5749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20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21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46339"/>
    <xdr:pic>
      <xdr:nvPicPr>
        <xdr:cNvPr id="22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0" y="0"/>
          <a:ext cx="123825" cy="146339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23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57490"/>
    <xdr:pic>
      <xdr:nvPicPr>
        <xdr:cNvPr id="24" name="BEx5FXJGJOT93D0J2IRJ3985IUMI" hidden="1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0" y="0"/>
          <a:ext cx="123825" cy="5749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57490"/>
    <xdr:pic>
      <xdr:nvPicPr>
        <xdr:cNvPr id="25" name="BEx3RTMHAR35NUAAK49TV6NU7EPA" descr="QFXLG4ZCXTRQSJYFCKJ58G9N8" hidden="1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0" y="0"/>
          <a:ext cx="123825" cy="5749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41514"/>
    <xdr:pic>
      <xdr:nvPicPr>
        <xdr:cNvPr id="26" name="BExS8T38WLC2R738ZC7BDJQAKJAJ" descr="MRI962L5PB0E0YWXCIBN82VJH" hidden="1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0" y="0"/>
          <a:ext cx="123825" cy="141514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57490"/>
    <xdr:pic>
      <xdr:nvPicPr>
        <xdr:cNvPr id="27" name="BEx5F64BJ6DCM4EJH81D5ZFNPZ0V" descr="7DJ9FILZD2YPS6X1JBP9E76TU" hidden="1"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0" y="0"/>
          <a:ext cx="123825" cy="5749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57490"/>
    <xdr:pic>
      <xdr:nvPicPr>
        <xdr:cNvPr id="28" name="BExQEXXHA3EEXR44LT6RKCDWM6ZT" hidden="1"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0" y="0"/>
          <a:ext cx="123825" cy="5749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29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57490"/>
    <xdr:pic>
      <xdr:nvPicPr>
        <xdr:cNvPr id="30" name="BExSDIVCE09QKG3CT52PHCS6ZJ09" descr="9F076L7EQCF2COMMGCQG6BQGU" hidden="1"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0" y="0"/>
          <a:ext cx="123825" cy="5749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1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2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3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4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5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6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7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41514"/>
    <xdr:pic>
      <xdr:nvPicPr>
        <xdr:cNvPr id="38" name="BExOPRCR0UW7TKXSV5WDTL348FGL" descr="S9JM17GP1802LHN4GT14BJYIC" hidden="1"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0" y="0"/>
          <a:ext cx="123825" cy="141514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57490"/>
    <xdr:pic>
      <xdr:nvPicPr>
        <xdr:cNvPr id="39" name="BEx5OESAY2W8SEGI3TSB65EHJ04B" descr="9CN2Y88X8WYV1HWZG1QILY9BK" hidden="1"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0" y="0"/>
          <a:ext cx="123825" cy="5749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57490"/>
    <xdr:pic>
      <xdr:nvPicPr>
        <xdr:cNvPr id="40" name="BExGMWEQ2BYRY9BAO5T1X850MJN1" descr="AZ9ST0XDIOP50HSUFO5V31BR0" hidden="1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0" y="0"/>
          <a:ext cx="123825" cy="5749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695325</xdr:colOff>
      <xdr:row>0</xdr:row>
      <xdr:rowOff>152400</xdr:rowOff>
    </xdr:to>
    <xdr:pic>
      <xdr:nvPicPr>
        <xdr:cNvPr id="41" name="Picture 1059" hidden="1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953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0</xdr:col>
      <xdr:colOff>0</xdr:colOff>
      <xdr:row>0</xdr:row>
      <xdr:rowOff>0</xdr:rowOff>
    </xdr:from>
    <xdr:to>
      <xdr:col>0</xdr:col>
      <xdr:colOff>457200</xdr:colOff>
      <xdr:row>0</xdr:row>
      <xdr:rowOff>152400</xdr:rowOff>
    </xdr:to>
    <xdr:pic>
      <xdr:nvPicPr>
        <xdr:cNvPr id="42" name="Picture 1124" hidden="1">
          <a:extLst>
            <a:ext uri="{FF2B5EF4-FFF2-40B4-BE49-F238E27FC236}">
              <a16:creationId xmlns:a16="http://schemas.microsoft.com/office/drawing/2014/main" id="{00000000-0008-0000-05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57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29</xdr:col>
      <xdr:colOff>523875</xdr:colOff>
      <xdr:row>102</xdr:row>
      <xdr:rowOff>133350</xdr:rowOff>
    </xdr:to>
    <xdr:pic>
      <xdr:nvPicPr>
        <xdr:cNvPr id="43" name="BExXRND8208TWULE9S50U89VKPB7" descr="ETUGZV0SKTQDQB8JOYY0DCX79" hidden="1">
          <a:extLst>
            <a:ext uri="{FF2B5EF4-FFF2-40B4-BE49-F238E27FC236}">
              <a16:creationId xmlns:a16="http://schemas.microsoft.com/office/drawing/2014/main" id="{00000000-0008-0000-0500-00002B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23269575" cy="15154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0</xdr:colOff>
      <xdr:row>55</xdr:row>
      <xdr:rowOff>0</xdr:rowOff>
    </xdr:from>
    <xdr:ext cx="123825" cy="146339"/>
    <xdr:pic>
      <xdr:nvPicPr>
        <xdr:cNvPr id="44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5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0" y="8162925"/>
          <a:ext cx="123825" cy="146339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65</xdr:row>
      <xdr:rowOff>0</xdr:rowOff>
    </xdr:from>
    <xdr:ext cx="123825" cy="123825"/>
    <xdr:pic>
      <xdr:nvPicPr>
        <xdr:cNvPr id="45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5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0" y="95916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65</xdr:row>
      <xdr:rowOff>0</xdr:rowOff>
    </xdr:from>
    <xdr:ext cx="47625" cy="11906"/>
    <xdr:pic>
      <xdr:nvPicPr>
        <xdr:cNvPr id="46" name="BExMO7VFCN4EL59982UR4AJ25JNJ" descr="XX6TINEJADZGKR0CTM7ZRT0RA" hidden="1">
          <a:extLst>
            <a:ext uri="{FF2B5EF4-FFF2-40B4-BE49-F238E27FC236}">
              <a16:creationId xmlns:a16="http://schemas.microsoft.com/office/drawing/2014/main" id="{00000000-0008-0000-05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591675"/>
          <a:ext cx="47625" cy="1190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0</xdr:col>
      <xdr:colOff>0</xdr:colOff>
      <xdr:row>65</xdr:row>
      <xdr:rowOff>0</xdr:rowOff>
    </xdr:from>
    <xdr:ext cx="47625" cy="11906"/>
    <xdr:pic>
      <xdr:nvPicPr>
        <xdr:cNvPr id="47" name="BExU3EX5JJCXCII4YKUJBFBGIJR2" descr="OF5ZI9PI5WH36VPANJ2DYLNMI" hidden="1">
          <a:extLst>
            <a:ext uri="{FF2B5EF4-FFF2-40B4-BE49-F238E27FC236}">
              <a16:creationId xmlns:a16="http://schemas.microsoft.com/office/drawing/2014/main" id="{00000000-0008-0000-05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9591675"/>
          <a:ext cx="47625" cy="1190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0</xdr:col>
      <xdr:colOff>0</xdr:colOff>
      <xdr:row>65</xdr:row>
      <xdr:rowOff>0</xdr:rowOff>
    </xdr:from>
    <xdr:ext cx="47625" cy="11906"/>
    <xdr:pic>
      <xdr:nvPicPr>
        <xdr:cNvPr id="48" name="BEx1KD7H6UB1VYCJ7O61P562EIUY" descr="IQGV9140X0K0UPBL8OGU3I44J" hidden="1">
          <a:extLst>
            <a:ext uri="{FF2B5EF4-FFF2-40B4-BE49-F238E27FC236}">
              <a16:creationId xmlns:a16="http://schemas.microsoft.com/office/drawing/2014/main" id="{00000000-0008-0000-05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591675"/>
          <a:ext cx="47625" cy="1190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0</xdr:col>
      <xdr:colOff>0</xdr:colOff>
      <xdr:row>65</xdr:row>
      <xdr:rowOff>0</xdr:rowOff>
    </xdr:from>
    <xdr:ext cx="47625" cy="11906"/>
    <xdr:pic>
      <xdr:nvPicPr>
        <xdr:cNvPr id="49" name="BEx5BJQWS6YWHH4ZMSUAMD641V6Y" descr="ZTMFMXCIQSECDX38ALEFHUB00" hidden="1">
          <a:extLst>
            <a:ext uri="{FF2B5EF4-FFF2-40B4-BE49-F238E27FC236}">
              <a16:creationId xmlns:a16="http://schemas.microsoft.com/office/drawing/2014/main" id="{00000000-0008-0000-05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9591675"/>
          <a:ext cx="47625" cy="1190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19050</xdr:colOff>
      <xdr:row>65</xdr:row>
      <xdr:rowOff>0</xdr:rowOff>
    </xdr:from>
    <xdr:ext cx="47625" cy="11906"/>
    <xdr:pic>
      <xdr:nvPicPr>
        <xdr:cNvPr id="50" name="BExVTO5Q8G2M7BPL4B2584LQS0R0" descr="OB6Q8NA4LZFE4GM9Y3V56BPMQ" hidden="1">
          <a:extLst>
            <a:ext uri="{FF2B5EF4-FFF2-40B4-BE49-F238E27FC236}">
              <a16:creationId xmlns:a16="http://schemas.microsoft.com/office/drawing/2014/main" id="{00000000-0008-0000-05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9591675"/>
          <a:ext cx="47625" cy="1190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0</xdr:col>
      <xdr:colOff>19050</xdr:colOff>
      <xdr:row>65</xdr:row>
      <xdr:rowOff>0</xdr:rowOff>
    </xdr:from>
    <xdr:ext cx="47625" cy="11906"/>
    <xdr:pic>
      <xdr:nvPicPr>
        <xdr:cNvPr id="51" name="BExIFSCLN1G86X78PFLTSMRP0US5" descr="9JK4SPV4DG7VTCZIILWHXQU5J" hidden="1">
          <a:extLst>
            <a:ext uri="{FF2B5EF4-FFF2-40B4-BE49-F238E27FC236}">
              <a16:creationId xmlns:a16="http://schemas.microsoft.com/office/drawing/2014/main" id="{00000000-0008-0000-05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050" y="9591675"/>
          <a:ext cx="47625" cy="1190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0</xdr:col>
      <xdr:colOff>0</xdr:colOff>
      <xdr:row>65</xdr:row>
      <xdr:rowOff>0</xdr:rowOff>
    </xdr:from>
    <xdr:ext cx="47625" cy="11906"/>
    <xdr:pic>
      <xdr:nvPicPr>
        <xdr:cNvPr id="52" name="BEx1I152WN2D3A85O2XN0DGXCWHN" descr="KHBZFMANRA4UMJR1AB4M5NJNT" hidden="1">
          <a:extLst>
            <a:ext uri="{FF2B5EF4-FFF2-40B4-BE49-F238E27FC236}">
              <a16:creationId xmlns:a16="http://schemas.microsoft.com/office/drawing/2014/main" id="{00000000-0008-0000-05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591675"/>
          <a:ext cx="47625" cy="1190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0</xdr:col>
      <xdr:colOff>0</xdr:colOff>
      <xdr:row>65</xdr:row>
      <xdr:rowOff>0</xdr:rowOff>
    </xdr:from>
    <xdr:ext cx="47625" cy="11906"/>
    <xdr:pic>
      <xdr:nvPicPr>
        <xdr:cNvPr id="53" name="BExW9676P0SKCVKK25QCGHPA3PAD" descr="9A4PWZ20RMSRF0PNECCDM75CA" hidden="1">
          <a:extLst>
            <a:ext uri="{FF2B5EF4-FFF2-40B4-BE49-F238E27FC236}">
              <a16:creationId xmlns:a16="http://schemas.microsoft.com/office/drawing/2014/main" id="{00000000-0008-0000-05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9591675"/>
          <a:ext cx="47625" cy="1190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0</xdr:col>
      <xdr:colOff>0</xdr:colOff>
      <xdr:row>65</xdr:row>
      <xdr:rowOff>0</xdr:rowOff>
    </xdr:from>
    <xdr:ext cx="123825" cy="57490"/>
    <xdr:pic>
      <xdr:nvPicPr>
        <xdr:cNvPr id="54" name="BExW253QPOZK9KW8BJC3LBXGCG2N" descr="Y5HX37BEUWSN1NEFJKZJXI3SX" hidden="1">
          <a:extLst>
            <a:ext uri="{FF2B5EF4-FFF2-40B4-BE49-F238E27FC236}">
              <a16:creationId xmlns:a16="http://schemas.microsoft.com/office/drawing/2014/main" id="{00000000-0008-0000-05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0" y="9591675"/>
          <a:ext cx="123825" cy="5749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65</xdr:row>
      <xdr:rowOff>0</xdr:rowOff>
    </xdr:from>
    <xdr:ext cx="47625" cy="11906"/>
    <xdr:pic>
      <xdr:nvPicPr>
        <xdr:cNvPr id="55" name="BExS5CPQ8P8JOQPK7ANNKHLSGOKU" hidden="1">
          <a:extLst>
            <a:ext uri="{FF2B5EF4-FFF2-40B4-BE49-F238E27FC236}">
              <a16:creationId xmlns:a16="http://schemas.microsoft.com/office/drawing/2014/main" id="{00000000-0008-0000-05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591675"/>
          <a:ext cx="47625" cy="1190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0</xdr:col>
      <xdr:colOff>0</xdr:colOff>
      <xdr:row>65</xdr:row>
      <xdr:rowOff>0</xdr:rowOff>
    </xdr:from>
    <xdr:ext cx="47625" cy="11906"/>
    <xdr:pic>
      <xdr:nvPicPr>
        <xdr:cNvPr id="56" name="BExMM0AVUAIRNJLXB1FW8R0YB4ZZ" hidden="1">
          <a:extLst>
            <a:ext uri="{FF2B5EF4-FFF2-40B4-BE49-F238E27FC236}">
              <a16:creationId xmlns:a16="http://schemas.microsoft.com/office/drawing/2014/main" id="{00000000-0008-0000-05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9591675"/>
          <a:ext cx="47625" cy="1190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65</xdr:row>
      <xdr:rowOff>0</xdr:rowOff>
    </xdr:from>
    <xdr:ext cx="47625" cy="11906"/>
    <xdr:pic>
      <xdr:nvPicPr>
        <xdr:cNvPr id="57" name="BExXZ7Y09CBS0XA7IPB3IRJ8RJM4" hidden="1">
          <a:extLst>
            <a:ext uri="{FF2B5EF4-FFF2-40B4-BE49-F238E27FC236}">
              <a16:creationId xmlns:a16="http://schemas.microsoft.com/office/drawing/2014/main" id="{00000000-0008-0000-05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591675"/>
          <a:ext cx="47625" cy="1190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0</xdr:col>
      <xdr:colOff>0</xdr:colOff>
      <xdr:row>65</xdr:row>
      <xdr:rowOff>0</xdr:rowOff>
    </xdr:from>
    <xdr:ext cx="47625" cy="11906"/>
    <xdr:pic>
      <xdr:nvPicPr>
        <xdr:cNvPr id="58" name="BExQ7SXS9VUG7P6CACU2J7R2SGIZ" hidden="1">
          <a:extLst>
            <a:ext uri="{FF2B5EF4-FFF2-40B4-BE49-F238E27FC236}">
              <a16:creationId xmlns:a16="http://schemas.microsoft.com/office/drawing/2014/main" id="{00000000-0008-0000-05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9591675"/>
          <a:ext cx="47625" cy="1190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0</xdr:col>
      <xdr:colOff>0</xdr:colOff>
      <xdr:row>65</xdr:row>
      <xdr:rowOff>0</xdr:rowOff>
    </xdr:from>
    <xdr:ext cx="47625" cy="11906"/>
    <xdr:pic>
      <xdr:nvPicPr>
        <xdr:cNvPr id="59" name="BEx5AQZ4ETQ9LMY5EBWVH20Z7VXQ" hidden="1">
          <a:extLst>
            <a:ext uri="{FF2B5EF4-FFF2-40B4-BE49-F238E27FC236}">
              <a16:creationId xmlns:a16="http://schemas.microsoft.com/office/drawing/2014/main" id="{00000000-0008-0000-0500-00003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591675"/>
          <a:ext cx="47625" cy="1190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0</xdr:col>
      <xdr:colOff>0</xdr:colOff>
      <xdr:row>65</xdr:row>
      <xdr:rowOff>0</xdr:rowOff>
    </xdr:from>
    <xdr:ext cx="47625" cy="11906"/>
    <xdr:pic>
      <xdr:nvPicPr>
        <xdr:cNvPr id="60" name="BExUBK0YZ5VYFY8TTITJGJU9S06A" hidden="1">
          <a:extLst>
            <a:ext uri="{FF2B5EF4-FFF2-40B4-BE49-F238E27FC236}">
              <a16:creationId xmlns:a16="http://schemas.microsoft.com/office/drawing/2014/main" id="{00000000-0008-0000-05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9591675"/>
          <a:ext cx="47625" cy="1190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0</xdr:col>
      <xdr:colOff>28575</xdr:colOff>
      <xdr:row>65</xdr:row>
      <xdr:rowOff>0</xdr:rowOff>
    </xdr:from>
    <xdr:ext cx="47625" cy="11906"/>
    <xdr:pic>
      <xdr:nvPicPr>
        <xdr:cNvPr id="61" name="BExUEZCSSJ7RN4J18I2NUIQR2FZS" hidden="1">
          <a:extLst>
            <a:ext uri="{FF2B5EF4-FFF2-40B4-BE49-F238E27FC236}">
              <a16:creationId xmlns:a16="http://schemas.microsoft.com/office/drawing/2014/main" id="{00000000-0008-0000-0500-00003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9591675"/>
          <a:ext cx="47625" cy="1190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0</xdr:col>
      <xdr:colOff>28575</xdr:colOff>
      <xdr:row>65</xdr:row>
      <xdr:rowOff>0</xdr:rowOff>
    </xdr:from>
    <xdr:ext cx="47625" cy="11906"/>
    <xdr:pic>
      <xdr:nvPicPr>
        <xdr:cNvPr id="62" name="BExS3JDQWF7U3F5JTEVOE16ASIYK" hidden="1">
          <a:extLst>
            <a:ext uri="{FF2B5EF4-FFF2-40B4-BE49-F238E27FC236}">
              <a16:creationId xmlns:a16="http://schemas.microsoft.com/office/drawing/2014/main" id="{00000000-0008-0000-0500-00003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8575" y="9591675"/>
          <a:ext cx="47625" cy="1190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0</xdr:col>
      <xdr:colOff>0</xdr:colOff>
      <xdr:row>65</xdr:row>
      <xdr:rowOff>0</xdr:rowOff>
    </xdr:from>
    <xdr:ext cx="123825" cy="57490"/>
    <xdr:pic>
      <xdr:nvPicPr>
        <xdr:cNvPr id="63" name="BEx973S463FCQVJ7QDFBUIU0WJ3F" descr="ZQTVYL8DCSADVT0QMRXFLU0TR" hidden="1">
          <a:extLst>
            <a:ext uri="{FF2B5EF4-FFF2-40B4-BE49-F238E27FC236}">
              <a16:creationId xmlns:a16="http://schemas.microsoft.com/office/drawing/2014/main" id="{00000000-0008-0000-05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0" y="9591675"/>
          <a:ext cx="123825" cy="5749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65</xdr:row>
      <xdr:rowOff>0</xdr:rowOff>
    </xdr:from>
    <xdr:ext cx="123825" cy="123825"/>
    <xdr:pic>
      <xdr:nvPicPr>
        <xdr:cNvPr id="64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5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0" y="95916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65</xdr:row>
      <xdr:rowOff>0</xdr:rowOff>
    </xdr:from>
    <xdr:ext cx="123825" cy="123825"/>
    <xdr:pic>
      <xdr:nvPicPr>
        <xdr:cNvPr id="65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500-00004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0" y="95916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65</xdr:row>
      <xdr:rowOff>0</xdr:rowOff>
    </xdr:from>
    <xdr:ext cx="123825" cy="146339"/>
    <xdr:pic>
      <xdr:nvPicPr>
        <xdr:cNvPr id="66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500-00004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0" y="9591675"/>
          <a:ext cx="123825" cy="146339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65</xdr:row>
      <xdr:rowOff>0</xdr:rowOff>
    </xdr:from>
    <xdr:ext cx="123825" cy="123825"/>
    <xdr:pic>
      <xdr:nvPicPr>
        <xdr:cNvPr id="67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500-00004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0" y="95916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65</xdr:row>
      <xdr:rowOff>0</xdr:rowOff>
    </xdr:from>
    <xdr:ext cx="123825" cy="57490"/>
    <xdr:pic>
      <xdr:nvPicPr>
        <xdr:cNvPr id="68" name="BEx5FXJGJOT93D0J2IRJ3985IUMI" hidden="1">
          <a:extLst>
            <a:ext uri="{FF2B5EF4-FFF2-40B4-BE49-F238E27FC236}">
              <a16:creationId xmlns:a16="http://schemas.microsoft.com/office/drawing/2014/main" id="{00000000-0008-0000-0500-00004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0" y="9591675"/>
          <a:ext cx="123825" cy="5749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65</xdr:row>
      <xdr:rowOff>0</xdr:rowOff>
    </xdr:from>
    <xdr:ext cx="123825" cy="57490"/>
    <xdr:pic>
      <xdr:nvPicPr>
        <xdr:cNvPr id="69" name="BEx3RTMHAR35NUAAK49TV6NU7EPA" descr="QFXLG4ZCXTRQSJYFCKJ58G9N8" hidden="1">
          <a:extLst>
            <a:ext uri="{FF2B5EF4-FFF2-40B4-BE49-F238E27FC236}">
              <a16:creationId xmlns:a16="http://schemas.microsoft.com/office/drawing/2014/main" id="{00000000-0008-0000-0500-00004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0" y="9591675"/>
          <a:ext cx="123825" cy="5749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65</xdr:row>
      <xdr:rowOff>0</xdr:rowOff>
    </xdr:from>
    <xdr:ext cx="123825" cy="141514"/>
    <xdr:pic>
      <xdr:nvPicPr>
        <xdr:cNvPr id="70" name="BExS8T38WLC2R738ZC7BDJQAKJAJ" descr="MRI962L5PB0E0YWXCIBN82VJH" hidden="1">
          <a:extLst>
            <a:ext uri="{FF2B5EF4-FFF2-40B4-BE49-F238E27FC236}">
              <a16:creationId xmlns:a16="http://schemas.microsoft.com/office/drawing/2014/main" id="{00000000-0008-0000-0500-00004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0" y="9591675"/>
          <a:ext cx="123825" cy="141514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65</xdr:row>
      <xdr:rowOff>0</xdr:rowOff>
    </xdr:from>
    <xdr:ext cx="123825" cy="57490"/>
    <xdr:pic>
      <xdr:nvPicPr>
        <xdr:cNvPr id="71" name="BEx5F64BJ6DCM4EJH81D5ZFNPZ0V" descr="7DJ9FILZD2YPS6X1JBP9E76TU" hidden="1">
          <a:extLst>
            <a:ext uri="{FF2B5EF4-FFF2-40B4-BE49-F238E27FC236}">
              <a16:creationId xmlns:a16="http://schemas.microsoft.com/office/drawing/2014/main" id="{00000000-0008-0000-0500-00004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0" y="9591675"/>
          <a:ext cx="123825" cy="5749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65</xdr:row>
      <xdr:rowOff>0</xdr:rowOff>
    </xdr:from>
    <xdr:ext cx="123825" cy="57490"/>
    <xdr:pic>
      <xdr:nvPicPr>
        <xdr:cNvPr id="72" name="BExQEXXHA3EEXR44LT6RKCDWM6ZT" hidden="1">
          <a:extLst>
            <a:ext uri="{FF2B5EF4-FFF2-40B4-BE49-F238E27FC236}">
              <a16:creationId xmlns:a16="http://schemas.microsoft.com/office/drawing/2014/main" id="{00000000-0008-0000-0500-00004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0" y="9591675"/>
          <a:ext cx="123825" cy="5749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65</xdr:row>
      <xdr:rowOff>0</xdr:rowOff>
    </xdr:from>
    <xdr:ext cx="123825" cy="123825"/>
    <xdr:pic>
      <xdr:nvPicPr>
        <xdr:cNvPr id="73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500-00004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0" y="95916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65</xdr:row>
      <xdr:rowOff>0</xdr:rowOff>
    </xdr:from>
    <xdr:ext cx="123825" cy="57490"/>
    <xdr:pic>
      <xdr:nvPicPr>
        <xdr:cNvPr id="74" name="BExSDIVCE09QKG3CT52PHCS6ZJ09" descr="9F076L7EQCF2COMMGCQG6BQGU" hidden="1">
          <a:extLst>
            <a:ext uri="{FF2B5EF4-FFF2-40B4-BE49-F238E27FC236}">
              <a16:creationId xmlns:a16="http://schemas.microsoft.com/office/drawing/2014/main" id="{00000000-0008-0000-0500-00004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0" y="9591675"/>
          <a:ext cx="123825" cy="5749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65</xdr:row>
      <xdr:rowOff>0</xdr:rowOff>
    </xdr:from>
    <xdr:ext cx="123825" cy="123825"/>
    <xdr:pic>
      <xdr:nvPicPr>
        <xdr:cNvPr id="75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500-00004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0" y="95916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65</xdr:row>
      <xdr:rowOff>0</xdr:rowOff>
    </xdr:from>
    <xdr:ext cx="123825" cy="123825"/>
    <xdr:pic>
      <xdr:nvPicPr>
        <xdr:cNvPr id="76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500-00004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0" y="95916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65</xdr:row>
      <xdr:rowOff>0</xdr:rowOff>
    </xdr:from>
    <xdr:ext cx="123825" cy="123825"/>
    <xdr:pic>
      <xdr:nvPicPr>
        <xdr:cNvPr id="77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500-00004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0" y="95916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65</xdr:row>
      <xdr:rowOff>0</xdr:rowOff>
    </xdr:from>
    <xdr:ext cx="123825" cy="123825"/>
    <xdr:pic>
      <xdr:nvPicPr>
        <xdr:cNvPr id="78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500-00004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0" y="95916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65</xdr:row>
      <xdr:rowOff>0</xdr:rowOff>
    </xdr:from>
    <xdr:ext cx="123825" cy="123825"/>
    <xdr:pic>
      <xdr:nvPicPr>
        <xdr:cNvPr id="79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500-00004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0" y="95916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65</xdr:row>
      <xdr:rowOff>0</xdr:rowOff>
    </xdr:from>
    <xdr:ext cx="123825" cy="123825"/>
    <xdr:pic>
      <xdr:nvPicPr>
        <xdr:cNvPr id="80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500-00005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0" y="95916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65</xdr:row>
      <xdr:rowOff>0</xdr:rowOff>
    </xdr:from>
    <xdr:ext cx="123825" cy="123825"/>
    <xdr:pic>
      <xdr:nvPicPr>
        <xdr:cNvPr id="81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500-00005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0" y="95916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65</xdr:row>
      <xdr:rowOff>0</xdr:rowOff>
    </xdr:from>
    <xdr:ext cx="123825" cy="141514"/>
    <xdr:pic>
      <xdr:nvPicPr>
        <xdr:cNvPr id="82" name="BExOPRCR0UW7TKXSV5WDTL348FGL" descr="S9JM17GP1802LHN4GT14BJYIC" hidden="1">
          <a:extLst>
            <a:ext uri="{FF2B5EF4-FFF2-40B4-BE49-F238E27FC236}">
              <a16:creationId xmlns:a16="http://schemas.microsoft.com/office/drawing/2014/main" id="{00000000-0008-0000-0500-00005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0" y="9591675"/>
          <a:ext cx="123825" cy="141514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65</xdr:row>
      <xdr:rowOff>0</xdr:rowOff>
    </xdr:from>
    <xdr:ext cx="123825" cy="57490"/>
    <xdr:pic>
      <xdr:nvPicPr>
        <xdr:cNvPr id="83" name="BEx5OESAY2W8SEGI3TSB65EHJ04B" descr="9CN2Y88X8WYV1HWZG1QILY9BK" hidden="1">
          <a:extLst>
            <a:ext uri="{FF2B5EF4-FFF2-40B4-BE49-F238E27FC236}">
              <a16:creationId xmlns:a16="http://schemas.microsoft.com/office/drawing/2014/main" id="{00000000-0008-0000-0500-00005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0" y="9591675"/>
          <a:ext cx="123825" cy="5749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65</xdr:row>
      <xdr:rowOff>0</xdr:rowOff>
    </xdr:from>
    <xdr:ext cx="123825" cy="57490"/>
    <xdr:pic>
      <xdr:nvPicPr>
        <xdr:cNvPr id="84" name="BExGMWEQ2BYRY9BAO5T1X850MJN1" descr="AZ9ST0XDIOP50HSUFO5V31BR0" hidden="1">
          <a:extLst>
            <a:ext uri="{FF2B5EF4-FFF2-40B4-BE49-F238E27FC236}">
              <a16:creationId xmlns:a16="http://schemas.microsoft.com/office/drawing/2014/main" id="{00000000-0008-0000-0500-00005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0" y="9591675"/>
          <a:ext cx="123825" cy="5749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twoCellAnchor editAs="oneCell">
    <xdr:from>
      <xdr:col>0</xdr:col>
      <xdr:colOff>0</xdr:colOff>
      <xdr:row>65</xdr:row>
      <xdr:rowOff>0</xdr:rowOff>
    </xdr:from>
    <xdr:to>
      <xdr:col>0</xdr:col>
      <xdr:colOff>695325</xdr:colOff>
      <xdr:row>65</xdr:row>
      <xdr:rowOff>152400</xdr:rowOff>
    </xdr:to>
    <xdr:pic>
      <xdr:nvPicPr>
        <xdr:cNvPr id="85" name="Picture 1059" hidden="1">
          <a:extLst>
            <a:ext uri="{FF2B5EF4-FFF2-40B4-BE49-F238E27FC236}">
              <a16:creationId xmlns:a16="http://schemas.microsoft.com/office/drawing/2014/main" id="{00000000-0008-0000-0500-00005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91675"/>
          <a:ext cx="6953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0</xdr:col>
      <xdr:colOff>0</xdr:colOff>
      <xdr:row>65</xdr:row>
      <xdr:rowOff>0</xdr:rowOff>
    </xdr:from>
    <xdr:to>
      <xdr:col>0</xdr:col>
      <xdr:colOff>457200</xdr:colOff>
      <xdr:row>65</xdr:row>
      <xdr:rowOff>152400</xdr:rowOff>
    </xdr:to>
    <xdr:pic>
      <xdr:nvPicPr>
        <xdr:cNvPr id="86" name="Picture 1124" hidden="1">
          <a:extLst>
            <a:ext uri="{FF2B5EF4-FFF2-40B4-BE49-F238E27FC236}">
              <a16:creationId xmlns:a16="http://schemas.microsoft.com/office/drawing/2014/main" id="{00000000-0008-0000-0500-00005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91675"/>
          <a:ext cx="457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X48"/>
  <sheetViews>
    <sheetView tabSelected="1" zoomScaleNormal="100" zoomScaleSheetLayoutView="75" workbookViewId="0"/>
  </sheetViews>
  <sheetFormatPr defaultRowHeight="12" x14ac:dyDescent="0.2"/>
  <cols>
    <col min="1" max="1" width="5.5" style="31" customWidth="1"/>
    <col min="2" max="2" width="61.33203125" style="31" customWidth="1"/>
    <col min="3" max="3" width="14" style="31" customWidth="1"/>
    <col min="4" max="4" width="13.33203125" style="31" customWidth="1"/>
    <col min="5" max="5" width="14.1640625" style="31" customWidth="1"/>
    <col min="6" max="6" width="13.1640625" style="31" customWidth="1"/>
    <col min="7" max="7" width="12.5" style="31" customWidth="1"/>
    <col min="8" max="8" width="13" style="31" customWidth="1"/>
    <col min="9" max="9" width="14" style="31" customWidth="1"/>
    <col min="10" max="10" width="13.83203125" style="31" customWidth="1"/>
    <col min="11" max="12" width="12.5" style="31" customWidth="1"/>
    <col min="13" max="13" width="14.1640625" style="30" customWidth="1"/>
    <col min="14" max="14" width="14" style="31" customWidth="1"/>
    <col min="15" max="15" width="14.1640625" style="31" customWidth="1"/>
    <col min="16" max="16" width="13" style="31" customWidth="1"/>
    <col min="17" max="17" width="12.83203125" style="32" customWidth="1"/>
    <col min="18" max="18" width="14" style="31" customWidth="1"/>
    <col min="19" max="19" width="14.5" style="31" customWidth="1"/>
    <col min="20" max="20" width="13.83203125" style="31" customWidth="1"/>
    <col min="21" max="21" width="13.1640625" style="31" customWidth="1"/>
    <col min="22" max="22" width="12.33203125" style="31" customWidth="1"/>
    <col min="23" max="23" width="14.6640625" style="34" hidden="1" customWidth="1"/>
    <col min="24" max="25" width="13.83203125" style="34" hidden="1" customWidth="1"/>
    <col min="26" max="26" width="15.6640625" style="30" customWidth="1"/>
    <col min="27" max="27" width="14" style="30" customWidth="1"/>
    <col min="28" max="28" width="13.83203125" style="31" customWidth="1"/>
    <col min="29" max="29" width="12.6640625" style="31" customWidth="1"/>
    <col min="30" max="30" width="12.83203125" style="31" customWidth="1"/>
    <col min="31" max="31" width="14" style="31" customWidth="1"/>
    <col min="32" max="33" width="14.1640625" style="31" customWidth="1"/>
    <col min="34" max="34" width="13.1640625" style="31" customWidth="1"/>
    <col min="35" max="35" width="12.6640625" style="31" customWidth="1"/>
    <col min="36" max="36" width="15.5" style="31" customWidth="1"/>
    <col min="37" max="37" width="14.1640625" style="31" customWidth="1"/>
    <col min="38" max="38" width="13.33203125" style="31" customWidth="1"/>
    <col min="39" max="39" width="12" style="31" customWidth="1"/>
    <col min="40" max="40" width="12.33203125" style="31" customWidth="1"/>
    <col min="41" max="42" width="15.5" style="31" customWidth="1"/>
    <col min="43" max="43" width="14.6640625" style="31" customWidth="1"/>
    <col min="44" max="44" width="12.33203125" style="31" customWidth="1"/>
    <col min="45" max="45" width="12.6640625" style="31" customWidth="1"/>
    <col min="46" max="46" width="14.6640625" style="31" customWidth="1"/>
    <col min="47" max="47" width="15.5" style="31" customWidth="1"/>
    <col min="48" max="48" width="14" style="31" customWidth="1"/>
    <col min="49" max="50" width="12.33203125" style="31" customWidth="1"/>
    <col min="51" max="51" width="19" style="31" customWidth="1"/>
    <col min="52" max="52" width="19.83203125" style="31" customWidth="1"/>
    <col min="53" max="53" width="20.5" style="31" customWidth="1"/>
    <col min="54" max="54" width="19" style="32" customWidth="1"/>
    <col min="55" max="55" width="16.6640625" style="32" customWidth="1"/>
    <col min="56" max="56" width="16.1640625" style="32" customWidth="1"/>
    <col min="57" max="57" width="18.1640625" style="34" customWidth="1"/>
    <col min="58" max="58" width="17.1640625" style="34" customWidth="1"/>
    <col min="59" max="59" width="16.1640625" style="31" customWidth="1"/>
    <col min="60" max="60" width="14.1640625" style="31" customWidth="1"/>
    <col min="61" max="61" width="13.83203125" style="31" customWidth="1"/>
    <col min="62" max="62" width="13" style="31" customWidth="1"/>
    <col min="63" max="63" width="16.33203125" style="31" customWidth="1"/>
    <col min="64" max="64" width="18.1640625" style="31" customWidth="1"/>
    <col min="65" max="65" width="17.1640625" style="31" customWidth="1"/>
    <col min="66" max="66" width="15.5" style="31" customWidth="1"/>
    <col min="67" max="67" width="17.5" style="31" customWidth="1"/>
    <col min="68" max="68" width="16.33203125" style="31" customWidth="1"/>
    <col min="69" max="69" width="16.83203125" style="31" customWidth="1"/>
    <col min="70" max="71" width="14" style="31" customWidth="1"/>
    <col min="72" max="72" width="13.33203125" style="31" customWidth="1"/>
    <col min="73" max="73" width="18.5" style="31" customWidth="1"/>
    <col min="74" max="74" width="17.1640625" style="31" customWidth="1"/>
    <col min="75" max="75" width="16.1640625" style="31" customWidth="1"/>
    <col min="76" max="76" width="3.6640625" style="31" customWidth="1"/>
    <col min="77" max="16384" width="9.33203125" style="31"/>
  </cols>
  <sheetData>
    <row r="1" spans="1:76" ht="33" customHeight="1" thickTop="1" x14ac:dyDescent="0.25">
      <c r="A1" s="1"/>
      <c r="B1" s="90"/>
      <c r="C1" s="1224" t="s">
        <v>27</v>
      </c>
      <c r="D1" s="1225"/>
      <c r="E1" s="1225"/>
      <c r="F1" s="1225"/>
      <c r="G1" s="1226"/>
      <c r="H1" s="1224" t="s">
        <v>32</v>
      </c>
      <c r="I1" s="1225"/>
      <c r="J1" s="1225"/>
      <c r="K1" s="1225"/>
      <c r="L1" s="1226"/>
      <c r="M1" s="1224" t="s">
        <v>0</v>
      </c>
      <c r="N1" s="1225"/>
      <c r="O1" s="1225"/>
      <c r="P1" s="1225"/>
      <c r="Q1" s="1226"/>
      <c r="R1" s="1224" t="s">
        <v>1</v>
      </c>
      <c r="S1" s="1225"/>
      <c r="T1" s="1225"/>
      <c r="U1" s="1225"/>
      <c r="V1" s="1226"/>
      <c r="W1" s="1164"/>
      <c r="X1" s="1165"/>
      <c r="Y1" s="1164"/>
      <c r="Z1" s="1224" t="s">
        <v>84</v>
      </c>
      <c r="AA1" s="1225"/>
      <c r="AB1" s="1225"/>
      <c r="AC1" s="1225"/>
      <c r="AD1" s="1226"/>
      <c r="AE1" s="1224" t="s">
        <v>121</v>
      </c>
      <c r="AF1" s="1225"/>
      <c r="AG1" s="1225"/>
      <c r="AH1" s="1225"/>
      <c r="AI1" s="1226"/>
      <c r="AJ1" s="1224" t="s">
        <v>122</v>
      </c>
      <c r="AK1" s="1225"/>
      <c r="AL1" s="1225"/>
      <c r="AM1" s="1225"/>
      <c r="AN1" s="1226"/>
      <c r="AO1" s="1224" t="s">
        <v>338</v>
      </c>
      <c r="AP1" s="1225"/>
      <c r="AQ1" s="1225"/>
      <c r="AR1" s="1225"/>
      <c r="AS1" s="1226"/>
      <c r="AT1" s="1224" t="s">
        <v>86</v>
      </c>
      <c r="AU1" s="1225"/>
      <c r="AV1" s="1225"/>
      <c r="AW1" s="1225"/>
      <c r="AX1" s="1226"/>
      <c r="AY1" s="1236" t="s">
        <v>125</v>
      </c>
      <c r="AZ1" s="1237"/>
      <c r="BA1" s="1238"/>
      <c r="BB1" s="1224" t="s">
        <v>111</v>
      </c>
      <c r="BC1" s="1225"/>
      <c r="BD1" s="1226"/>
      <c r="BE1" s="1239" t="s">
        <v>2</v>
      </c>
      <c r="BF1" s="1240"/>
      <c r="BG1" s="1241"/>
      <c r="BH1" s="1224" t="s">
        <v>191</v>
      </c>
      <c r="BI1" s="1225"/>
      <c r="BJ1" s="1225"/>
      <c r="BK1" s="1226"/>
      <c r="BL1" s="1224" t="s">
        <v>3</v>
      </c>
      <c r="BM1" s="1225"/>
      <c r="BN1" s="1226"/>
      <c r="BO1" s="1224" t="s">
        <v>4</v>
      </c>
      <c r="BP1" s="1225"/>
      <c r="BQ1" s="1226"/>
      <c r="BR1" s="1224" t="s">
        <v>35</v>
      </c>
      <c r="BS1" s="1225"/>
      <c r="BT1" s="1226"/>
      <c r="BU1" s="1224" t="s">
        <v>5</v>
      </c>
      <c r="BV1" s="1225"/>
      <c r="BW1" s="1226"/>
    </row>
    <row r="2" spans="1:76" ht="16.5" customHeight="1" thickBot="1" x14ac:dyDescent="0.25">
      <c r="A2" s="76"/>
      <c r="B2" s="78" t="s">
        <v>7</v>
      </c>
      <c r="C2" s="1227" t="s">
        <v>28</v>
      </c>
      <c r="D2" s="1228"/>
      <c r="E2" s="1228"/>
      <c r="F2" s="1228"/>
      <c r="G2" s="1229"/>
      <c r="H2" s="1227" t="s">
        <v>33</v>
      </c>
      <c r="I2" s="1228"/>
      <c r="J2" s="1228"/>
      <c r="K2" s="1228"/>
      <c r="L2" s="1229"/>
      <c r="M2" s="1227" t="s">
        <v>23</v>
      </c>
      <c r="N2" s="1228"/>
      <c r="O2" s="1228"/>
      <c r="P2" s="1228"/>
      <c r="Q2" s="1229"/>
      <c r="R2" s="1227" t="s">
        <v>8</v>
      </c>
      <c r="S2" s="1228"/>
      <c r="T2" s="1228"/>
      <c r="U2" s="1228"/>
      <c r="V2" s="1229"/>
      <c r="W2" s="33"/>
      <c r="X2" s="43"/>
      <c r="Y2" s="33"/>
      <c r="Z2" s="1227" t="s">
        <v>110</v>
      </c>
      <c r="AA2" s="1228"/>
      <c r="AB2" s="1228"/>
      <c r="AC2" s="1228"/>
      <c r="AD2" s="1229"/>
      <c r="AE2" s="1227" t="s">
        <v>85</v>
      </c>
      <c r="AF2" s="1228"/>
      <c r="AG2" s="1228"/>
      <c r="AH2" s="1228"/>
      <c r="AI2" s="1229"/>
      <c r="AJ2" s="1227" t="s">
        <v>74</v>
      </c>
      <c r="AK2" s="1228"/>
      <c r="AL2" s="1228"/>
      <c r="AM2" s="1228"/>
      <c r="AN2" s="1229"/>
      <c r="AO2" s="1227" t="s">
        <v>339</v>
      </c>
      <c r="AP2" s="1228"/>
      <c r="AQ2" s="1228"/>
      <c r="AR2" s="1228"/>
      <c r="AS2" s="1229"/>
      <c r="AT2" s="1227" t="s">
        <v>109</v>
      </c>
      <c r="AU2" s="1228"/>
      <c r="AV2" s="1228"/>
      <c r="AW2" s="1228"/>
      <c r="AX2" s="1229"/>
      <c r="AY2" s="1227" t="s">
        <v>70</v>
      </c>
      <c r="AZ2" s="1228"/>
      <c r="BA2" s="1229"/>
      <c r="BB2" s="1227" t="s">
        <v>108</v>
      </c>
      <c r="BC2" s="1228"/>
      <c r="BD2" s="1229"/>
      <c r="BE2" s="1242"/>
      <c r="BF2" s="1243"/>
      <c r="BG2" s="1244"/>
      <c r="BH2" s="1227" t="s">
        <v>9</v>
      </c>
      <c r="BI2" s="1228"/>
      <c r="BJ2" s="1228"/>
      <c r="BK2" s="1229"/>
      <c r="BL2" s="1227"/>
      <c r="BM2" s="1228"/>
      <c r="BN2" s="1229"/>
      <c r="BO2" s="6" t="s">
        <v>95</v>
      </c>
      <c r="BP2" s="6"/>
      <c r="BQ2" s="77"/>
      <c r="BR2" s="5" t="s">
        <v>36</v>
      </c>
      <c r="BS2" s="5"/>
      <c r="BT2" s="44"/>
      <c r="BU2" s="6" t="s">
        <v>10</v>
      </c>
      <c r="BV2" s="6"/>
      <c r="BW2" s="77"/>
    </row>
    <row r="3" spans="1:76" s="232" customFormat="1" ht="15" customHeight="1" thickTop="1" thickBot="1" x14ac:dyDescent="0.25">
      <c r="A3" s="78" t="s">
        <v>6</v>
      </c>
      <c r="B3" s="78"/>
      <c r="C3" s="772" t="s">
        <v>46</v>
      </c>
      <c r="D3" s="772" t="s">
        <v>46</v>
      </c>
      <c r="E3" s="772" t="s">
        <v>46</v>
      </c>
      <c r="F3" s="772" t="s">
        <v>11</v>
      </c>
      <c r="G3" s="772" t="s">
        <v>11</v>
      </c>
      <c r="H3" s="772" t="s">
        <v>46</v>
      </c>
      <c r="I3" s="772" t="s">
        <v>46</v>
      </c>
      <c r="J3" s="772" t="s">
        <v>46</v>
      </c>
      <c r="K3" s="772" t="s">
        <v>11</v>
      </c>
      <c r="L3" s="772" t="s">
        <v>11</v>
      </c>
      <c r="M3" s="772" t="s">
        <v>46</v>
      </c>
      <c r="N3" s="772" t="s">
        <v>46</v>
      </c>
      <c r="O3" s="772" t="s">
        <v>46</v>
      </c>
      <c r="P3" s="772" t="s">
        <v>11</v>
      </c>
      <c r="Q3" s="772" t="s">
        <v>11</v>
      </c>
      <c r="R3" s="772" t="s">
        <v>46</v>
      </c>
      <c r="S3" s="772" t="s">
        <v>46</v>
      </c>
      <c r="T3" s="772" t="s">
        <v>46</v>
      </c>
      <c r="U3" s="772" t="s">
        <v>11</v>
      </c>
      <c r="V3" s="772" t="s">
        <v>11</v>
      </c>
      <c r="W3" s="236" t="s">
        <v>62</v>
      </c>
      <c r="X3" s="237" t="s">
        <v>46</v>
      </c>
      <c r="Y3" s="238" t="s">
        <v>11</v>
      </c>
      <c r="Z3" s="772" t="s">
        <v>46</v>
      </c>
      <c r="AA3" s="772" t="s">
        <v>46</v>
      </c>
      <c r="AB3" s="772" t="s">
        <v>46</v>
      </c>
      <c r="AC3" s="772" t="s">
        <v>11</v>
      </c>
      <c r="AD3" s="772" t="s">
        <v>11</v>
      </c>
      <c r="AE3" s="772" t="s">
        <v>46</v>
      </c>
      <c r="AF3" s="772" t="s">
        <v>46</v>
      </c>
      <c r="AG3" s="772" t="s">
        <v>46</v>
      </c>
      <c r="AH3" s="772" t="s">
        <v>11</v>
      </c>
      <c r="AI3" s="772" t="s">
        <v>11</v>
      </c>
      <c r="AJ3" s="772" t="s">
        <v>46</v>
      </c>
      <c r="AK3" s="772" t="s">
        <v>46</v>
      </c>
      <c r="AL3" s="772" t="s">
        <v>46</v>
      </c>
      <c r="AM3" s="772" t="s">
        <v>11</v>
      </c>
      <c r="AN3" s="772" t="s">
        <v>11</v>
      </c>
      <c r="AO3" s="772" t="s">
        <v>46</v>
      </c>
      <c r="AP3" s="772" t="s">
        <v>46</v>
      </c>
      <c r="AQ3" s="772" t="s">
        <v>46</v>
      </c>
      <c r="AR3" s="772" t="s">
        <v>11</v>
      </c>
      <c r="AS3" s="772" t="s">
        <v>11</v>
      </c>
      <c r="AT3" s="772" t="s">
        <v>46</v>
      </c>
      <c r="AU3" s="772" t="s">
        <v>46</v>
      </c>
      <c r="AV3" s="772" t="s">
        <v>46</v>
      </c>
      <c r="AW3" s="772" t="s">
        <v>11</v>
      </c>
      <c r="AX3" s="772" t="s">
        <v>11</v>
      </c>
      <c r="AY3" s="772" t="s">
        <v>46</v>
      </c>
      <c r="AZ3" s="772" t="s">
        <v>46</v>
      </c>
      <c r="BA3" s="772" t="s">
        <v>11</v>
      </c>
      <c r="BB3" s="772" t="s">
        <v>46</v>
      </c>
      <c r="BC3" s="772" t="s">
        <v>46</v>
      </c>
      <c r="BD3" s="772" t="s">
        <v>11</v>
      </c>
      <c r="BE3" s="772" t="s">
        <v>46</v>
      </c>
      <c r="BF3" s="772" t="s">
        <v>46</v>
      </c>
      <c r="BG3" s="772" t="s">
        <v>11</v>
      </c>
      <c r="BH3" s="772" t="s">
        <v>46</v>
      </c>
      <c r="BI3" s="772" t="s">
        <v>46</v>
      </c>
      <c r="BJ3" s="772" t="s">
        <v>11</v>
      </c>
      <c r="BK3" s="772" t="s">
        <v>12</v>
      </c>
      <c r="BL3" s="772" t="s">
        <v>46</v>
      </c>
      <c r="BM3" s="772" t="s">
        <v>46</v>
      </c>
      <c r="BN3" s="772" t="s">
        <v>11</v>
      </c>
      <c r="BO3" s="772" t="s">
        <v>46</v>
      </c>
      <c r="BP3" s="772" t="s">
        <v>46</v>
      </c>
      <c r="BQ3" s="772" t="s">
        <v>11</v>
      </c>
      <c r="BR3" s="6" t="s">
        <v>37</v>
      </c>
      <c r="BS3" s="5"/>
      <c r="BT3" s="44"/>
      <c r="BU3" s="772" t="s">
        <v>46</v>
      </c>
      <c r="BV3" s="772" t="s">
        <v>46</v>
      </c>
      <c r="BW3" s="772" t="s">
        <v>11</v>
      </c>
    </row>
    <row r="4" spans="1:76" s="245" customFormat="1" ht="15" customHeight="1" thickTop="1" x14ac:dyDescent="0.2">
      <c r="A4" s="21"/>
      <c r="B4" s="78" t="s">
        <v>24</v>
      </c>
      <c r="C4" s="773">
        <v>2015</v>
      </c>
      <c r="D4" s="773">
        <v>2016</v>
      </c>
      <c r="E4" s="773">
        <v>2016</v>
      </c>
      <c r="F4" s="773" t="s">
        <v>188</v>
      </c>
      <c r="G4" s="773" t="s">
        <v>189</v>
      </c>
      <c r="H4" s="773">
        <v>2015</v>
      </c>
      <c r="I4" s="773">
        <v>2016</v>
      </c>
      <c r="J4" s="773">
        <v>2016</v>
      </c>
      <c r="K4" s="773" t="s">
        <v>188</v>
      </c>
      <c r="L4" s="773" t="s">
        <v>189</v>
      </c>
      <c r="M4" s="773">
        <v>2015</v>
      </c>
      <c r="N4" s="773">
        <v>2016</v>
      </c>
      <c r="O4" s="773">
        <v>2016</v>
      </c>
      <c r="P4" s="773" t="s">
        <v>188</v>
      </c>
      <c r="Q4" s="773" t="s">
        <v>189</v>
      </c>
      <c r="R4" s="773">
        <v>2015</v>
      </c>
      <c r="S4" s="773">
        <v>2016</v>
      </c>
      <c r="T4" s="773">
        <v>2016</v>
      </c>
      <c r="U4" s="773" t="s">
        <v>188</v>
      </c>
      <c r="V4" s="773" t="s">
        <v>189</v>
      </c>
      <c r="W4" s="242" t="s">
        <v>63</v>
      </c>
      <c r="X4" s="243">
        <v>2003</v>
      </c>
      <c r="Y4" s="244" t="s">
        <v>47</v>
      </c>
      <c r="Z4" s="773">
        <v>2015</v>
      </c>
      <c r="AA4" s="773">
        <v>2016</v>
      </c>
      <c r="AB4" s="773">
        <v>2016</v>
      </c>
      <c r="AC4" s="773" t="s">
        <v>188</v>
      </c>
      <c r="AD4" s="773" t="s">
        <v>189</v>
      </c>
      <c r="AE4" s="773">
        <v>2015</v>
      </c>
      <c r="AF4" s="773">
        <v>2016</v>
      </c>
      <c r="AG4" s="773">
        <v>2016</v>
      </c>
      <c r="AH4" s="773" t="s">
        <v>188</v>
      </c>
      <c r="AI4" s="773" t="s">
        <v>189</v>
      </c>
      <c r="AJ4" s="773">
        <v>2015</v>
      </c>
      <c r="AK4" s="773">
        <v>2016</v>
      </c>
      <c r="AL4" s="773">
        <v>2016</v>
      </c>
      <c r="AM4" s="773" t="s">
        <v>188</v>
      </c>
      <c r="AN4" s="773" t="s">
        <v>189</v>
      </c>
      <c r="AO4" s="773">
        <v>2015</v>
      </c>
      <c r="AP4" s="773">
        <v>2016</v>
      </c>
      <c r="AQ4" s="773">
        <v>2016</v>
      </c>
      <c r="AR4" s="773" t="s">
        <v>188</v>
      </c>
      <c r="AS4" s="773" t="s">
        <v>189</v>
      </c>
      <c r="AT4" s="773">
        <v>2015</v>
      </c>
      <c r="AU4" s="773">
        <v>2016</v>
      </c>
      <c r="AV4" s="773">
        <v>2016</v>
      </c>
      <c r="AW4" s="773" t="s">
        <v>188</v>
      </c>
      <c r="AX4" s="773" t="s">
        <v>189</v>
      </c>
      <c r="AY4" s="773">
        <v>2015</v>
      </c>
      <c r="AZ4" s="773">
        <v>2016</v>
      </c>
      <c r="BA4" s="773" t="s">
        <v>189</v>
      </c>
      <c r="BB4" s="773">
        <v>2015</v>
      </c>
      <c r="BC4" s="773">
        <v>2016</v>
      </c>
      <c r="BD4" s="773" t="s">
        <v>189</v>
      </c>
      <c r="BE4" s="773">
        <v>2015</v>
      </c>
      <c r="BF4" s="773">
        <v>2016</v>
      </c>
      <c r="BG4" s="773" t="s">
        <v>189</v>
      </c>
      <c r="BH4" s="773">
        <v>2015</v>
      </c>
      <c r="BI4" s="773">
        <v>2016</v>
      </c>
      <c r="BJ4" s="773" t="s">
        <v>189</v>
      </c>
      <c r="BK4" s="773" t="s">
        <v>14</v>
      </c>
      <c r="BL4" s="773">
        <v>2015</v>
      </c>
      <c r="BM4" s="773">
        <v>2016</v>
      </c>
      <c r="BN4" s="773" t="s">
        <v>189</v>
      </c>
      <c r="BO4" s="773">
        <v>2015</v>
      </c>
      <c r="BP4" s="773">
        <v>2016</v>
      </c>
      <c r="BQ4" s="773" t="s">
        <v>189</v>
      </c>
      <c r="BR4" s="772" t="s">
        <v>193</v>
      </c>
      <c r="BS4" s="1042" t="s">
        <v>317</v>
      </c>
      <c r="BT4" s="1044" t="s">
        <v>11</v>
      </c>
      <c r="BU4" s="773">
        <v>2015</v>
      </c>
      <c r="BV4" s="773">
        <v>2016</v>
      </c>
      <c r="BW4" s="773" t="s">
        <v>189</v>
      </c>
      <c r="BX4" s="232"/>
    </row>
    <row r="5" spans="1:76" s="245" customFormat="1" ht="12.75" thickBot="1" x14ac:dyDescent="0.25">
      <c r="A5" s="9"/>
      <c r="B5" s="9"/>
      <c r="C5" s="774" t="s">
        <v>13</v>
      </c>
      <c r="D5" s="774" t="s">
        <v>13</v>
      </c>
      <c r="E5" s="774" t="s">
        <v>29</v>
      </c>
      <c r="F5" s="774" t="s">
        <v>318</v>
      </c>
      <c r="G5" s="774" t="s">
        <v>319</v>
      </c>
      <c r="H5" s="774" t="s">
        <v>13</v>
      </c>
      <c r="I5" s="774" t="s">
        <v>13</v>
      </c>
      <c r="J5" s="774" t="s">
        <v>29</v>
      </c>
      <c r="K5" s="774" t="s">
        <v>318</v>
      </c>
      <c r="L5" s="774" t="s">
        <v>319</v>
      </c>
      <c r="M5" s="774" t="s">
        <v>13</v>
      </c>
      <c r="N5" s="774" t="s">
        <v>13</v>
      </c>
      <c r="O5" s="774" t="s">
        <v>29</v>
      </c>
      <c r="P5" s="774" t="s">
        <v>318</v>
      </c>
      <c r="Q5" s="774" t="s">
        <v>319</v>
      </c>
      <c r="R5" s="774" t="s">
        <v>13</v>
      </c>
      <c r="S5" s="774" t="s">
        <v>13</v>
      </c>
      <c r="T5" s="774" t="s">
        <v>29</v>
      </c>
      <c r="U5" s="774" t="s">
        <v>318</v>
      </c>
      <c r="V5" s="774" t="s">
        <v>319</v>
      </c>
      <c r="W5" s="248"/>
      <c r="X5" s="249" t="s">
        <v>64</v>
      </c>
      <c r="Y5" s="247" t="s">
        <v>64</v>
      </c>
      <c r="Z5" s="774" t="s">
        <v>13</v>
      </c>
      <c r="AA5" s="774" t="s">
        <v>13</v>
      </c>
      <c r="AB5" s="774" t="s">
        <v>29</v>
      </c>
      <c r="AC5" s="774" t="s">
        <v>318</v>
      </c>
      <c r="AD5" s="774" t="s">
        <v>319</v>
      </c>
      <c r="AE5" s="774" t="s">
        <v>13</v>
      </c>
      <c r="AF5" s="774" t="s">
        <v>13</v>
      </c>
      <c r="AG5" s="774" t="s">
        <v>29</v>
      </c>
      <c r="AH5" s="774" t="s">
        <v>318</v>
      </c>
      <c r="AI5" s="774" t="s">
        <v>319</v>
      </c>
      <c r="AJ5" s="774" t="s">
        <v>13</v>
      </c>
      <c r="AK5" s="774" t="s">
        <v>13</v>
      </c>
      <c r="AL5" s="774" t="s">
        <v>29</v>
      </c>
      <c r="AM5" s="774" t="s">
        <v>318</v>
      </c>
      <c r="AN5" s="774" t="s">
        <v>319</v>
      </c>
      <c r="AO5" s="774" t="s">
        <v>13</v>
      </c>
      <c r="AP5" s="774" t="s">
        <v>13</v>
      </c>
      <c r="AQ5" s="774" t="s">
        <v>29</v>
      </c>
      <c r="AR5" s="774" t="s">
        <v>318</v>
      </c>
      <c r="AS5" s="774" t="s">
        <v>319</v>
      </c>
      <c r="AT5" s="774" t="s">
        <v>13</v>
      </c>
      <c r="AU5" s="774" t="s">
        <v>13</v>
      </c>
      <c r="AV5" s="774" t="s">
        <v>29</v>
      </c>
      <c r="AW5" s="774" t="s">
        <v>318</v>
      </c>
      <c r="AX5" s="774" t="s">
        <v>319</v>
      </c>
      <c r="AY5" s="774" t="s">
        <v>13</v>
      </c>
      <c r="AZ5" s="774" t="s">
        <v>13</v>
      </c>
      <c r="BA5" s="774" t="s">
        <v>319</v>
      </c>
      <c r="BB5" s="774" t="s">
        <v>13</v>
      </c>
      <c r="BC5" s="774" t="s">
        <v>13</v>
      </c>
      <c r="BD5" s="774" t="s">
        <v>319</v>
      </c>
      <c r="BE5" s="774" t="s">
        <v>13</v>
      </c>
      <c r="BF5" s="774" t="s">
        <v>13</v>
      </c>
      <c r="BG5" s="774" t="s">
        <v>319</v>
      </c>
      <c r="BH5" s="774" t="s">
        <v>13</v>
      </c>
      <c r="BI5" s="774" t="s">
        <v>13</v>
      </c>
      <c r="BJ5" s="774" t="s">
        <v>319</v>
      </c>
      <c r="BK5" s="774" t="s">
        <v>334</v>
      </c>
      <c r="BL5" s="774" t="s">
        <v>13</v>
      </c>
      <c r="BM5" s="774" t="s">
        <v>13</v>
      </c>
      <c r="BN5" s="774" t="s">
        <v>319</v>
      </c>
      <c r="BO5" s="774" t="s">
        <v>13</v>
      </c>
      <c r="BP5" s="774" t="s">
        <v>13</v>
      </c>
      <c r="BQ5" s="774" t="s">
        <v>319</v>
      </c>
      <c r="BR5" s="773" t="s">
        <v>192</v>
      </c>
      <c r="BS5" s="1043" t="s">
        <v>192</v>
      </c>
      <c r="BT5" s="1045" t="s">
        <v>319</v>
      </c>
      <c r="BU5" s="774" t="s">
        <v>13</v>
      </c>
      <c r="BV5" s="774" t="s">
        <v>13</v>
      </c>
      <c r="BW5" s="774" t="s">
        <v>319</v>
      </c>
    </row>
    <row r="6" spans="1:76" s="252" customFormat="1" ht="16.5" hidden="1" customHeight="1" x14ac:dyDescent="0.2">
      <c r="A6" s="11"/>
      <c r="B6" s="76" t="s">
        <v>15</v>
      </c>
      <c r="C6" s="250"/>
      <c r="D6" s="251"/>
      <c r="E6" s="775"/>
      <c r="F6" s="775"/>
      <c r="G6" s="240"/>
      <c r="H6" s="241"/>
      <c r="I6" s="241"/>
      <c r="J6" s="471"/>
      <c r="K6" s="775"/>
      <c r="L6" s="240"/>
      <c r="M6" s="253"/>
      <c r="N6" s="251" t="s">
        <v>16</v>
      </c>
      <c r="O6" s="255"/>
      <c r="P6" s="255"/>
      <c r="Q6" s="260"/>
      <c r="R6" s="256"/>
      <c r="S6" s="255"/>
      <c r="T6" s="255"/>
      <c r="U6" s="255"/>
      <c r="V6" s="257"/>
      <c r="W6" s="258"/>
      <c r="X6" s="259"/>
      <c r="Y6" s="258"/>
      <c r="Z6" s="253"/>
      <c r="AA6" s="254"/>
      <c r="AB6" s="256" t="s">
        <v>17</v>
      </c>
      <c r="AD6" s="260"/>
      <c r="AE6" s="233"/>
      <c r="AF6" s="234"/>
      <c r="AG6" s="234"/>
      <c r="AH6" s="234"/>
      <c r="AI6" s="260"/>
      <c r="AJ6" s="234"/>
      <c r="AK6" s="234"/>
      <c r="AL6" s="234"/>
      <c r="AM6" s="234"/>
      <c r="AN6" s="234"/>
      <c r="AO6" s="239"/>
      <c r="AP6" s="239"/>
      <c r="AQ6" s="239"/>
      <c r="AR6" s="234"/>
      <c r="AS6" s="235"/>
      <c r="AT6" s="256"/>
      <c r="AU6" s="256"/>
      <c r="AV6" s="256" t="s">
        <v>18</v>
      </c>
      <c r="AX6" s="244"/>
      <c r="AY6" s="256"/>
      <c r="AZ6" s="457"/>
      <c r="BA6" s="239"/>
      <c r="BB6" s="250"/>
      <c r="BC6" s="260"/>
      <c r="BD6" s="234"/>
      <c r="BE6" s="465"/>
      <c r="BF6" s="258"/>
      <c r="BH6" s="251"/>
      <c r="BJ6" s="257"/>
      <c r="BK6" s="261"/>
      <c r="BL6" s="466"/>
      <c r="BP6" s="251"/>
      <c r="BQ6" s="471"/>
      <c r="BR6" s="468" t="s">
        <v>13</v>
      </c>
      <c r="BS6" s="246" t="s">
        <v>13</v>
      </c>
      <c r="BT6" s="246"/>
      <c r="BW6" s="251"/>
    </row>
    <row r="7" spans="1:76" s="245" customFormat="1" ht="12.75" customHeight="1" thickTop="1" x14ac:dyDescent="0.2">
      <c r="A7" s="79">
        <v>111</v>
      </c>
      <c r="B7" s="91" t="s">
        <v>21</v>
      </c>
      <c r="C7" s="1119">
        <v>5932825</v>
      </c>
      <c r="D7" s="1074">
        <v>5920196</v>
      </c>
      <c r="E7" s="1074">
        <v>5908000</v>
      </c>
      <c r="F7" s="1075">
        <v>100.20643195666892</v>
      </c>
      <c r="G7" s="1076">
        <v>99.787133448230819</v>
      </c>
      <c r="H7" s="1120">
        <v>3557</v>
      </c>
      <c r="I7" s="1074">
        <v>3550</v>
      </c>
      <c r="J7" s="1074">
        <v>3662</v>
      </c>
      <c r="K7" s="1075">
        <v>96.941561987984699</v>
      </c>
      <c r="L7" s="1076">
        <v>99.803204947989883</v>
      </c>
      <c r="M7" s="1078">
        <v>103149224</v>
      </c>
      <c r="N7" s="1121">
        <v>108713792</v>
      </c>
      <c r="O7" s="1122">
        <v>106000000</v>
      </c>
      <c r="P7" s="1075">
        <v>102.56018113207548</v>
      </c>
      <c r="Q7" s="1076">
        <v>105.39467752079258</v>
      </c>
      <c r="R7" s="1123">
        <v>153427031</v>
      </c>
      <c r="S7" s="1121">
        <v>159498456</v>
      </c>
      <c r="T7" s="1097">
        <v>157200000</v>
      </c>
      <c r="U7" s="1075">
        <v>101.46212213740458</v>
      </c>
      <c r="V7" s="1076">
        <v>103.9572068627203</v>
      </c>
      <c r="W7" s="1081"/>
      <c r="X7" s="1124"/>
      <c r="Y7" s="1125">
        <v>0</v>
      </c>
      <c r="Z7" s="1126">
        <v>155373824</v>
      </c>
      <c r="AA7" s="1121">
        <v>161606114</v>
      </c>
      <c r="AB7" s="1097">
        <v>159009084</v>
      </c>
      <c r="AC7" s="1075">
        <v>101.63325888978771</v>
      </c>
      <c r="AD7" s="1076">
        <v>104.01115827592685</v>
      </c>
      <c r="AE7" s="1127">
        <v>148991392</v>
      </c>
      <c r="AF7" s="1121">
        <v>151017722</v>
      </c>
      <c r="AG7" s="1128">
        <v>152758500</v>
      </c>
      <c r="AH7" s="1075">
        <v>98.860437880707124</v>
      </c>
      <c r="AI7" s="1076">
        <v>101.36003159162377</v>
      </c>
      <c r="AJ7" s="1129">
        <v>359337</v>
      </c>
      <c r="AK7" s="1121">
        <v>598372</v>
      </c>
      <c r="AL7" s="1097">
        <v>452500</v>
      </c>
      <c r="AM7" s="1075">
        <v>132.23690607734807</v>
      </c>
      <c r="AN7" s="1076">
        <v>166.52112084199513</v>
      </c>
      <c r="AO7" s="1130">
        <v>149350729</v>
      </c>
      <c r="AP7" s="1079">
        <v>151616094</v>
      </c>
      <c r="AQ7" s="1074">
        <v>153211000</v>
      </c>
      <c r="AR7" s="1075">
        <v>98.959013386767268</v>
      </c>
      <c r="AS7" s="1076">
        <v>101.51680879977492</v>
      </c>
      <c r="AT7" s="1131">
        <v>153699425</v>
      </c>
      <c r="AU7" s="1097">
        <v>155975084</v>
      </c>
      <c r="AV7" s="1097">
        <v>158561977</v>
      </c>
      <c r="AW7" s="1075">
        <v>98.368528793003122</v>
      </c>
      <c r="AX7" s="1076">
        <v>101.48059044462919</v>
      </c>
      <c r="AY7" s="1129">
        <v>4076302</v>
      </c>
      <c r="AZ7" s="1121">
        <v>7882362</v>
      </c>
      <c r="BA7" s="1087">
        <v>193.37041269268076</v>
      </c>
      <c r="BB7" s="1097">
        <v>1674399</v>
      </c>
      <c r="BC7" s="1097">
        <v>5631030</v>
      </c>
      <c r="BD7" s="58">
        <v>336.30156253079463</v>
      </c>
      <c r="BE7" s="15">
        <v>19361955</v>
      </c>
      <c r="BF7" s="1097">
        <v>21542003</v>
      </c>
      <c r="BG7" s="1087">
        <v>111.25944151817313</v>
      </c>
      <c r="BH7" s="1074">
        <v>0</v>
      </c>
      <c r="BI7" s="1077">
        <v>0</v>
      </c>
      <c r="BJ7" s="1098">
        <v>0</v>
      </c>
      <c r="BK7" s="1090">
        <v>0</v>
      </c>
      <c r="BL7" s="1091">
        <v>18763464</v>
      </c>
      <c r="BM7" s="1097">
        <v>18535607</v>
      </c>
      <c r="BN7" s="1087">
        <v>98.785634678117006</v>
      </c>
      <c r="BO7" s="1077">
        <v>7381573</v>
      </c>
      <c r="BP7" s="1088">
        <v>6395881</v>
      </c>
      <c r="BQ7" s="58">
        <v>86.646586032543468</v>
      </c>
      <c r="BR7" s="469">
        <v>48.073891228159574</v>
      </c>
      <c r="BS7" s="57">
        <v>34.5059160997533</v>
      </c>
      <c r="BT7" s="58">
        <v>71.776831910667653</v>
      </c>
      <c r="BU7" s="148">
        <v>-598491</v>
      </c>
      <c r="BV7" s="149">
        <v>-3006396</v>
      </c>
      <c r="BW7" s="58">
        <v>502.32935833621559</v>
      </c>
    </row>
    <row r="8" spans="1:76" s="245" customFormat="1" ht="12.75" customHeight="1" x14ac:dyDescent="0.2">
      <c r="A8" s="80">
        <v>201</v>
      </c>
      <c r="B8" s="92" t="s">
        <v>22</v>
      </c>
      <c r="C8" s="1132">
        <v>708402</v>
      </c>
      <c r="D8" s="1074">
        <v>700285</v>
      </c>
      <c r="E8" s="1074">
        <v>706000</v>
      </c>
      <c r="F8" s="1075">
        <v>99.190509915014175</v>
      </c>
      <c r="G8" s="1076">
        <v>98.854181665212693</v>
      </c>
      <c r="H8" s="1077">
        <v>394</v>
      </c>
      <c r="I8" s="1074">
        <v>398</v>
      </c>
      <c r="J8" s="1074">
        <v>399</v>
      </c>
      <c r="K8" s="1075">
        <v>99.749373433583955</v>
      </c>
      <c r="L8" s="1076">
        <v>101.01522842639594</v>
      </c>
      <c r="M8" s="1078">
        <v>13239329</v>
      </c>
      <c r="N8" s="1079">
        <v>14177488</v>
      </c>
      <c r="O8" s="1122">
        <v>13770888</v>
      </c>
      <c r="P8" s="1075">
        <v>102.95260552551152</v>
      </c>
      <c r="Q8" s="1076">
        <v>107.08615217583912</v>
      </c>
      <c r="R8" s="1133">
        <v>15391525</v>
      </c>
      <c r="S8" s="1079">
        <v>16032882</v>
      </c>
      <c r="T8" s="1074">
        <v>16118218</v>
      </c>
      <c r="U8" s="1075">
        <v>99.470561820171426</v>
      </c>
      <c r="V8" s="1076">
        <v>104.16694901902184</v>
      </c>
      <c r="W8" s="1081"/>
      <c r="X8" s="1082"/>
      <c r="Y8" s="1083">
        <v>0</v>
      </c>
      <c r="Z8" s="1085">
        <v>15564888</v>
      </c>
      <c r="AA8" s="1079">
        <v>16259007</v>
      </c>
      <c r="AB8" s="1074">
        <v>16285061</v>
      </c>
      <c r="AC8" s="1075">
        <v>99.840012880516696</v>
      </c>
      <c r="AD8" s="1076">
        <v>104.45951811538893</v>
      </c>
      <c r="AE8" s="1084">
        <v>15150534</v>
      </c>
      <c r="AF8" s="1079">
        <v>15582979</v>
      </c>
      <c r="AG8" s="1128">
        <v>15508000</v>
      </c>
      <c r="AH8" s="1075">
        <v>100.48348594273924</v>
      </c>
      <c r="AI8" s="1076">
        <v>102.85432183446473</v>
      </c>
      <c r="AJ8" s="1080">
        <v>64626</v>
      </c>
      <c r="AK8" s="1079">
        <v>79568</v>
      </c>
      <c r="AL8" s="1074">
        <v>94050</v>
      </c>
      <c r="AM8" s="1075">
        <v>84.601807549175973</v>
      </c>
      <c r="AN8" s="1076">
        <v>123.12072540463591</v>
      </c>
      <c r="AO8" s="1074">
        <v>15215160</v>
      </c>
      <c r="AP8" s="1079">
        <v>15662547</v>
      </c>
      <c r="AQ8" s="1074">
        <v>15602050</v>
      </c>
      <c r="AR8" s="1075">
        <v>100.3877503276813</v>
      </c>
      <c r="AS8" s="1076">
        <v>102.9404028613567</v>
      </c>
      <c r="AT8" s="1134">
        <v>15633050</v>
      </c>
      <c r="AU8" s="1074">
        <v>16188522</v>
      </c>
      <c r="AV8" s="1074">
        <v>16220196</v>
      </c>
      <c r="AW8" s="1075">
        <v>99.804724924409044</v>
      </c>
      <c r="AX8" s="1076">
        <v>103.55319019641081</v>
      </c>
      <c r="AY8" s="1086">
        <v>176365</v>
      </c>
      <c r="AZ8" s="1079">
        <v>370335</v>
      </c>
      <c r="BA8" s="1087">
        <v>209.98213931335582</v>
      </c>
      <c r="BB8" s="1074">
        <v>-68162</v>
      </c>
      <c r="BC8" s="1074">
        <v>70485</v>
      </c>
      <c r="BD8" s="58">
        <v>-103.4080572753147</v>
      </c>
      <c r="BE8" s="15">
        <v>2368924</v>
      </c>
      <c r="BF8" s="1088">
        <v>2784979</v>
      </c>
      <c r="BG8" s="1087">
        <v>117.56303705817494</v>
      </c>
      <c r="BH8" s="1074">
        <v>0</v>
      </c>
      <c r="BI8" s="1077">
        <v>0</v>
      </c>
      <c r="BJ8" s="1089">
        <v>0</v>
      </c>
      <c r="BK8" s="1090">
        <v>0</v>
      </c>
      <c r="BL8" s="1091">
        <v>2360633</v>
      </c>
      <c r="BM8" s="1088">
        <v>2441351</v>
      </c>
      <c r="BN8" s="1087">
        <v>103.41933710153167</v>
      </c>
      <c r="BO8" s="1077">
        <v>1064073</v>
      </c>
      <c r="BP8" s="1088">
        <v>1021453</v>
      </c>
      <c r="BQ8" s="58">
        <v>95.994635706384798</v>
      </c>
      <c r="BR8" s="27">
        <v>38.57088048928933</v>
      </c>
      <c r="BS8" s="26">
        <v>41.839661728280774</v>
      </c>
      <c r="BT8" s="58">
        <v>108.47473844912395</v>
      </c>
      <c r="BU8" s="150">
        <v>-8291</v>
      </c>
      <c r="BV8" s="133">
        <v>-343628</v>
      </c>
      <c r="BW8" s="58">
        <v>4144.5905198407918</v>
      </c>
    </row>
    <row r="9" spans="1:76" s="1096" customFormat="1" ht="12.75" customHeight="1" x14ac:dyDescent="0.2">
      <c r="A9" s="1071">
        <v>205</v>
      </c>
      <c r="B9" s="1072" t="s">
        <v>103</v>
      </c>
      <c r="C9" s="1073">
        <v>1212456</v>
      </c>
      <c r="D9" s="1074">
        <v>1232406</v>
      </c>
      <c r="E9" s="1074">
        <v>1230250</v>
      </c>
      <c r="F9" s="1075">
        <v>100.17524893314366</v>
      </c>
      <c r="G9" s="1076">
        <v>101.64542053484828</v>
      </c>
      <c r="H9" s="1077">
        <v>632</v>
      </c>
      <c r="I9" s="1074">
        <v>634</v>
      </c>
      <c r="J9" s="1074">
        <v>640</v>
      </c>
      <c r="K9" s="1075">
        <v>99.0625</v>
      </c>
      <c r="L9" s="1076">
        <v>100.31645569620254</v>
      </c>
      <c r="M9" s="1078">
        <v>19648313</v>
      </c>
      <c r="N9" s="1079">
        <v>21078420</v>
      </c>
      <c r="O9" s="1122">
        <v>20553300</v>
      </c>
      <c r="P9" s="1075">
        <v>102.55491818832012</v>
      </c>
      <c r="Q9" s="1076">
        <v>107.27852309763183</v>
      </c>
      <c r="R9" s="1080">
        <v>25645473</v>
      </c>
      <c r="S9" s="1079">
        <v>27470414</v>
      </c>
      <c r="T9" s="1074">
        <v>26820300</v>
      </c>
      <c r="U9" s="1075">
        <v>102.42396244635594</v>
      </c>
      <c r="V9" s="1076">
        <v>107.11603564496548</v>
      </c>
      <c r="W9" s="1081"/>
      <c r="X9" s="1082"/>
      <c r="Y9" s="1083">
        <v>0</v>
      </c>
      <c r="Z9" s="1084">
        <v>25887199</v>
      </c>
      <c r="AA9" s="1079">
        <v>27710262</v>
      </c>
      <c r="AB9" s="1074">
        <v>27042867</v>
      </c>
      <c r="AC9" s="1075">
        <v>102.46791510678213</v>
      </c>
      <c r="AD9" s="1076">
        <v>107.04233393500779</v>
      </c>
      <c r="AE9" s="1085">
        <v>25516590</v>
      </c>
      <c r="AF9" s="1079">
        <v>26557232</v>
      </c>
      <c r="AG9" s="1128">
        <v>26040442</v>
      </c>
      <c r="AH9" s="1075">
        <v>101.98456692862588</v>
      </c>
      <c r="AI9" s="1076">
        <v>104.07829572838689</v>
      </c>
      <c r="AJ9" s="1080">
        <v>123535</v>
      </c>
      <c r="AK9" s="1079">
        <v>102422</v>
      </c>
      <c r="AL9" s="1074">
        <v>118630</v>
      </c>
      <c r="AM9" s="1075">
        <v>86.337351428812269</v>
      </c>
      <c r="AN9" s="1076">
        <v>82.909296960375599</v>
      </c>
      <c r="AO9" s="1074">
        <v>25640125</v>
      </c>
      <c r="AP9" s="1079">
        <v>26659654</v>
      </c>
      <c r="AQ9" s="1074">
        <v>26159072</v>
      </c>
      <c r="AR9" s="1075">
        <v>101.91360763868076</v>
      </c>
      <c r="AS9" s="1076">
        <v>103.97630276763472</v>
      </c>
      <c r="AT9" s="1080">
        <v>26401290</v>
      </c>
      <c r="AU9" s="1074">
        <v>27452165</v>
      </c>
      <c r="AV9" s="1074">
        <v>27034480</v>
      </c>
      <c r="AW9" s="1075">
        <v>101.54500844847026</v>
      </c>
      <c r="AX9" s="1076">
        <v>103.98039262475432</v>
      </c>
      <c r="AY9" s="1086">
        <v>5348</v>
      </c>
      <c r="AZ9" s="1079">
        <v>810760</v>
      </c>
      <c r="BA9" s="1087">
        <v>15160.059835452506</v>
      </c>
      <c r="BB9" s="1074">
        <v>-514091</v>
      </c>
      <c r="BC9" s="1074">
        <v>258097</v>
      </c>
      <c r="BD9" s="1087">
        <v>-50.204535772849553</v>
      </c>
      <c r="BE9" s="1074">
        <v>3122615</v>
      </c>
      <c r="BF9" s="1088">
        <v>3358023</v>
      </c>
      <c r="BG9" s="1087">
        <v>107.53880961950159</v>
      </c>
      <c r="BH9" s="1074">
        <v>0</v>
      </c>
      <c r="BI9" s="1077">
        <v>0</v>
      </c>
      <c r="BJ9" s="1089">
        <v>0</v>
      </c>
      <c r="BK9" s="1090">
        <v>0</v>
      </c>
      <c r="BL9" s="1091">
        <v>4628729</v>
      </c>
      <c r="BM9" s="1088">
        <v>4853068</v>
      </c>
      <c r="BN9" s="1087">
        <v>104.84666525087125</v>
      </c>
      <c r="BO9" s="1077">
        <v>2294593</v>
      </c>
      <c r="BP9" s="1088">
        <v>2355026</v>
      </c>
      <c r="BQ9" s="1087">
        <v>102.63371325546622</v>
      </c>
      <c r="BR9" s="1092">
        <v>48.396315555067382</v>
      </c>
      <c r="BS9" s="1093">
        <v>48.52654032459467</v>
      </c>
      <c r="BT9" s="1087">
        <v>100.26907992485319</v>
      </c>
      <c r="BU9" s="1094">
        <v>1506114</v>
      </c>
      <c r="BV9" s="1088">
        <v>1495045</v>
      </c>
      <c r="BW9" s="1087">
        <v>99.26506227284257</v>
      </c>
      <c r="BX9" s="1095"/>
    </row>
    <row r="10" spans="1:76" s="1096" customFormat="1" ht="12.75" customHeight="1" x14ac:dyDescent="0.2">
      <c r="A10" s="1071">
        <v>207</v>
      </c>
      <c r="B10" s="1072" t="s">
        <v>71</v>
      </c>
      <c r="C10" s="1073">
        <v>737563</v>
      </c>
      <c r="D10" s="1074">
        <v>727791</v>
      </c>
      <c r="E10" s="1074">
        <v>727076</v>
      </c>
      <c r="F10" s="1075">
        <v>100.09833910072675</v>
      </c>
      <c r="G10" s="1076">
        <v>98.67509622906789</v>
      </c>
      <c r="H10" s="1077">
        <v>378</v>
      </c>
      <c r="I10" s="1074">
        <v>376</v>
      </c>
      <c r="J10" s="1074">
        <v>389</v>
      </c>
      <c r="K10" s="1075">
        <v>96.658097686375328</v>
      </c>
      <c r="L10" s="1076">
        <v>99.470899470899468</v>
      </c>
      <c r="M10" s="1078">
        <v>17046197</v>
      </c>
      <c r="N10" s="1079">
        <v>17607594</v>
      </c>
      <c r="O10" s="1122">
        <v>17526000</v>
      </c>
      <c r="P10" s="1075">
        <v>100.46555973981512</v>
      </c>
      <c r="Q10" s="1076">
        <v>103.29338561557162</v>
      </c>
      <c r="R10" s="1080">
        <v>15474883</v>
      </c>
      <c r="S10" s="1079">
        <v>16180872</v>
      </c>
      <c r="T10" s="1074">
        <v>16075000</v>
      </c>
      <c r="U10" s="1075">
        <v>100.65861275272161</v>
      </c>
      <c r="V10" s="1076">
        <v>104.56216050227974</v>
      </c>
      <c r="W10" s="1081"/>
      <c r="X10" s="1082"/>
      <c r="Y10" s="1083">
        <v>0</v>
      </c>
      <c r="Z10" s="1084">
        <v>15647768</v>
      </c>
      <c r="AA10" s="1079">
        <v>16355887</v>
      </c>
      <c r="AB10" s="1074">
        <v>16246714</v>
      </c>
      <c r="AC10" s="1075">
        <v>100.67196972877099</v>
      </c>
      <c r="AD10" s="1076">
        <v>104.52536745176693</v>
      </c>
      <c r="AE10" s="1085">
        <v>14934953</v>
      </c>
      <c r="AF10" s="1079">
        <v>15444706</v>
      </c>
      <c r="AG10" s="1128">
        <v>15632000</v>
      </c>
      <c r="AH10" s="1075">
        <v>98.801855168884344</v>
      </c>
      <c r="AI10" s="1076">
        <v>103.41315436345866</v>
      </c>
      <c r="AJ10" s="1080">
        <v>68849</v>
      </c>
      <c r="AK10" s="1079">
        <v>82829</v>
      </c>
      <c r="AL10" s="1074">
        <v>68500</v>
      </c>
      <c r="AM10" s="1075">
        <v>120.91824817518248</v>
      </c>
      <c r="AN10" s="1076">
        <v>120.30530581417305</v>
      </c>
      <c r="AO10" s="1074">
        <v>15003802</v>
      </c>
      <c r="AP10" s="1079">
        <v>15527535</v>
      </c>
      <c r="AQ10" s="1074">
        <v>15700500</v>
      </c>
      <c r="AR10" s="1075">
        <v>98.898347186395341</v>
      </c>
      <c r="AS10" s="1076">
        <v>103.49066856520767</v>
      </c>
      <c r="AT10" s="1080">
        <v>15526378</v>
      </c>
      <c r="AU10" s="1074">
        <v>16036437</v>
      </c>
      <c r="AV10" s="1074">
        <v>16276541</v>
      </c>
      <c r="AW10" s="1075">
        <v>98.524846280299968</v>
      </c>
      <c r="AX10" s="1076">
        <v>103.28511259998952</v>
      </c>
      <c r="AY10" s="1086">
        <v>471081</v>
      </c>
      <c r="AZ10" s="1079">
        <v>653337</v>
      </c>
      <c r="BA10" s="1087">
        <v>138.68888789825954</v>
      </c>
      <c r="BB10" s="1074">
        <v>121390</v>
      </c>
      <c r="BC10" s="1074">
        <v>319450</v>
      </c>
      <c r="BD10" s="1087">
        <v>263.16006260812259</v>
      </c>
      <c r="BE10" s="1074">
        <v>2086259</v>
      </c>
      <c r="BF10" s="1088">
        <v>2316983</v>
      </c>
      <c r="BG10" s="1087">
        <v>111.05922131432386</v>
      </c>
      <c r="BH10" s="1074">
        <v>0</v>
      </c>
      <c r="BI10" s="1077">
        <v>0</v>
      </c>
      <c r="BJ10" s="1089">
        <v>0</v>
      </c>
      <c r="BK10" s="1090">
        <v>0</v>
      </c>
      <c r="BL10" s="1091">
        <v>3138732</v>
      </c>
      <c r="BM10" s="1088">
        <v>3147357</v>
      </c>
      <c r="BN10" s="1087">
        <v>100.27479249582316</v>
      </c>
      <c r="BO10" s="1077">
        <v>1494494</v>
      </c>
      <c r="BP10" s="1088">
        <v>1484548</v>
      </c>
      <c r="BQ10" s="1087">
        <v>99.334490469684056</v>
      </c>
      <c r="BR10" s="1092">
        <v>46.964106037245578</v>
      </c>
      <c r="BS10" s="1093">
        <v>47.168084205255397</v>
      </c>
      <c r="BT10" s="1087">
        <v>100.43432779886845</v>
      </c>
      <c r="BU10" s="1094">
        <v>1052473</v>
      </c>
      <c r="BV10" s="1088">
        <v>830374</v>
      </c>
      <c r="BW10" s="1087">
        <v>78.897415895704697</v>
      </c>
      <c r="BX10" s="1095"/>
    </row>
    <row r="11" spans="1:76" s="245" customFormat="1" ht="12.75" customHeight="1" x14ac:dyDescent="0.2">
      <c r="A11" s="81">
        <v>209</v>
      </c>
      <c r="B11" s="93" t="s">
        <v>97</v>
      </c>
      <c r="C11" s="1073">
        <v>139386</v>
      </c>
      <c r="D11" s="1074">
        <v>141690</v>
      </c>
      <c r="E11" s="1074">
        <v>141225</v>
      </c>
      <c r="F11" s="1075">
        <v>100.32926181625066</v>
      </c>
      <c r="G11" s="1076">
        <v>101.65296371228101</v>
      </c>
      <c r="H11" s="1135">
        <v>79</v>
      </c>
      <c r="I11" s="1074">
        <v>77</v>
      </c>
      <c r="J11" s="1074">
        <v>80</v>
      </c>
      <c r="K11" s="1075">
        <v>96.25</v>
      </c>
      <c r="L11" s="1076">
        <v>97.468354430379748</v>
      </c>
      <c r="M11" s="1078">
        <v>3138684</v>
      </c>
      <c r="N11" s="1079">
        <v>3360265</v>
      </c>
      <c r="O11" s="1122">
        <v>3310000</v>
      </c>
      <c r="P11" s="1075">
        <v>101.51858006042296</v>
      </c>
      <c r="Q11" s="1076">
        <v>107.05967851494449</v>
      </c>
      <c r="R11" s="1080">
        <v>3234646</v>
      </c>
      <c r="S11" s="1079">
        <v>3422573</v>
      </c>
      <c r="T11" s="1074">
        <v>3424000</v>
      </c>
      <c r="U11" s="1075">
        <v>99.958323598130832</v>
      </c>
      <c r="V11" s="1076">
        <v>105.80981659198565</v>
      </c>
      <c r="W11" s="1081"/>
      <c r="X11" s="1082"/>
      <c r="Y11" s="1083">
        <v>0</v>
      </c>
      <c r="Z11" s="1084">
        <v>3270109</v>
      </c>
      <c r="AA11" s="1079">
        <v>3455385</v>
      </c>
      <c r="AB11" s="1074">
        <v>3453187</v>
      </c>
      <c r="AC11" s="1075">
        <v>100.06365134584372</v>
      </c>
      <c r="AD11" s="1076">
        <v>105.66574386358376</v>
      </c>
      <c r="AE11" s="1085">
        <v>3171062</v>
      </c>
      <c r="AF11" s="1079">
        <v>3385034</v>
      </c>
      <c r="AG11" s="1128">
        <v>3313000</v>
      </c>
      <c r="AH11" s="1075">
        <v>102.17428312707514</v>
      </c>
      <c r="AI11" s="1076">
        <v>106.74764479533987</v>
      </c>
      <c r="AJ11" s="1080">
        <v>27430</v>
      </c>
      <c r="AK11" s="1079">
        <v>26086</v>
      </c>
      <c r="AL11" s="1074">
        <v>26500</v>
      </c>
      <c r="AM11" s="1075">
        <v>98.437735849056608</v>
      </c>
      <c r="AN11" s="1076">
        <v>95.100255195041925</v>
      </c>
      <c r="AO11" s="1074">
        <v>3198492</v>
      </c>
      <c r="AP11" s="1079">
        <v>3411120</v>
      </c>
      <c r="AQ11" s="1074">
        <v>3339500</v>
      </c>
      <c r="AR11" s="1075">
        <v>102.14463243000449</v>
      </c>
      <c r="AS11" s="1076">
        <v>106.64775775584243</v>
      </c>
      <c r="AT11" s="1080">
        <v>3295053</v>
      </c>
      <c r="AU11" s="1074">
        <v>3516159</v>
      </c>
      <c r="AV11" s="1074">
        <v>3452701</v>
      </c>
      <c r="AW11" s="1075">
        <v>101.83792341126556</v>
      </c>
      <c r="AX11" s="1076">
        <v>106.71024107958202</v>
      </c>
      <c r="AY11" s="1086">
        <v>36154</v>
      </c>
      <c r="AZ11" s="1079">
        <v>11453</v>
      </c>
      <c r="BA11" s="1087">
        <v>31.678375836698571</v>
      </c>
      <c r="BB11" s="1074">
        <v>-24944</v>
      </c>
      <c r="BC11" s="1074">
        <v>-60774</v>
      </c>
      <c r="BD11" s="58">
        <v>243.64175753688261</v>
      </c>
      <c r="BE11" s="15">
        <v>369312</v>
      </c>
      <c r="BF11" s="1088">
        <v>335780</v>
      </c>
      <c r="BG11" s="1087">
        <v>90.920414175548046</v>
      </c>
      <c r="BH11" s="1074">
        <v>0</v>
      </c>
      <c r="BI11" s="1077">
        <v>0</v>
      </c>
      <c r="BJ11" s="1089">
        <v>0</v>
      </c>
      <c r="BK11" s="1090">
        <v>0</v>
      </c>
      <c r="BL11" s="1091">
        <v>496145</v>
      </c>
      <c r="BM11" s="1088">
        <v>555465</v>
      </c>
      <c r="BN11" s="1087">
        <v>111.9561821644882</v>
      </c>
      <c r="BO11" s="1077">
        <v>144932</v>
      </c>
      <c r="BP11" s="1088">
        <v>154660</v>
      </c>
      <c r="BQ11" s="58">
        <v>106.71211326691137</v>
      </c>
      <c r="BR11" s="27">
        <v>36.416839549568323</v>
      </c>
      <c r="BS11" s="26">
        <v>27.843338464169658</v>
      </c>
      <c r="BT11" s="58">
        <v>76.457317022997145</v>
      </c>
      <c r="BU11" s="150">
        <v>126833</v>
      </c>
      <c r="BV11" s="133">
        <v>219685</v>
      </c>
      <c r="BW11" s="58">
        <v>173.20807676235682</v>
      </c>
      <c r="BX11" s="232"/>
    </row>
    <row r="12" spans="1:76" s="245" customFormat="1" ht="12.75" customHeight="1" x14ac:dyDescent="0.2">
      <c r="A12" s="81">
        <v>211</v>
      </c>
      <c r="B12" s="93" t="s">
        <v>19</v>
      </c>
      <c r="C12" s="1073">
        <v>1260834</v>
      </c>
      <c r="D12" s="1074">
        <v>1288409</v>
      </c>
      <c r="E12" s="1074">
        <v>1280982</v>
      </c>
      <c r="F12" s="1075">
        <v>100.57978956769105</v>
      </c>
      <c r="G12" s="1076">
        <v>102.1870444483572</v>
      </c>
      <c r="H12" s="1135">
        <v>576</v>
      </c>
      <c r="I12" s="1074">
        <v>586</v>
      </c>
      <c r="J12" s="1074">
        <v>619</v>
      </c>
      <c r="K12" s="1075">
        <v>94.668820678513725</v>
      </c>
      <c r="L12" s="1076">
        <v>101.73611111111111</v>
      </c>
      <c r="M12" s="1078">
        <v>26133201</v>
      </c>
      <c r="N12" s="1079">
        <v>27866670</v>
      </c>
      <c r="O12" s="1122">
        <v>27656900</v>
      </c>
      <c r="P12" s="1075">
        <v>100.75847256923227</v>
      </c>
      <c r="Q12" s="1076">
        <v>106.63320578294255</v>
      </c>
      <c r="R12" s="1080">
        <v>27609860</v>
      </c>
      <c r="S12" s="1079">
        <v>29659222</v>
      </c>
      <c r="T12" s="1074">
        <v>29436900</v>
      </c>
      <c r="U12" s="1075">
        <v>100.75524936389361</v>
      </c>
      <c r="V12" s="1076">
        <v>107.42257295038802</v>
      </c>
      <c r="W12" s="1081"/>
      <c r="X12" s="1082"/>
      <c r="Y12" s="1083">
        <v>0</v>
      </c>
      <c r="Z12" s="1084">
        <v>27853182</v>
      </c>
      <c r="AA12" s="1079">
        <v>29907764</v>
      </c>
      <c r="AB12" s="1074">
        <v>29628467</v>
      </c>
      <c r="AC12" s="1075">
        <v>100.9426643639713</v>
      </c>
      <c r="AD12" s="1076">
        <v>107.37647138484931</v>
      </c>
      <c r="AE12" s="1085">
        <v>27370343</v>
      </c>
      <c r="AF12" s="1079">
        <v>29201024</v>
      </c>
      <c r="AG12" s="1128">
        <v>28642000</v>
      </c>
      <c r="AH12" s="1075">
        <v>101.95176314503178</v>
      </c>
      <c r="AI12" s="1076">
        <v>106.68855702685202</v>
      </c>
      <c r="AJ12" s="1080">
        <v>115824</v>
      </c>
      <c r="AK12" s="1079">
        <v>117951</v>
      </c>
      <c r="AL12" s="1074">
        <v>124960</v>
      </c>
      <c r="AM12" s="1075">
        <v>94.391005121638926</v>
      </c>
      <c r="AN12" s="1076">
        <v>101.83640696228761</v>
      </c>
      <c r="AO12" s="1074">
        <v>27486167</v>
      </c>
      <c r="AP12" s="1079">
        <v>29318975</v>
      </c>
      <c r="AQ12" s="1074">
        <v>28766960</v>
      </c>
      <c r="AR12" s="1075">
        <v>101.91892017787072</v>
      </c>
      <c r="AS12" s="1076">
        <v>106.66811054447859</v>
      </c>
      <c r="AT12" s="1080">
        <v>28310754</v>
      </c>
      <c r="AU12" s="1074">
        <v>30190291</v>
      </c>
      <c r="AV12" s="1074">
        <v>29628527</v>
      </c>
      <c r="AW12" s="1075">
        <v>101.8960240581653</v>
      </c>
      <c r="AX12" s="1076">
        <v>106.63895069696837</v>
      </c>
      <c r="AY12" s="1086">
        <v>123693</v>
      </c>
      <c r="AZ12" s="1079">
        <v>340247</v>
      </c>
      <c r="BA12" s="1087">
        <v>275.07377135326976</v>
      </c>
      <c r="BB12" s="1074">
        <v>-457572</v>
      </c>
      <c r="BC12" s="1074">
        <v>-282527</v>
      </c>
      <c r="BD12" s="58">
        <v>61.744818301819173</v>
      </c>
      <c r="BE12" s="15">
        <v>2946186</v>
      </c>
      <c r="BF12" s="1088">
        <v>3349907</v>
      </c>
      <c r="BG12" s="1087">
        <v>113.7031742055661</v>
      </c>
      <c r="BH12" s="1074">
        <v>0</v>
      </c>
      <c r="BI12" s="1077">
        <v>0</v>
      </c>
      <c r="BJ12" s="1089">
        <v>0</v>
      </c>
      <c r="BK12" s="1090">
        <v>0</v>
      </c>
      <c r="BL12" s="1091">
        <v>3816831</v>
      </c>
      <c r="BM12" s="1088">
        <v>4042114</v>
      </c>
      <c r="BN12" s="1087">
        <v>105.90235721728314</v>
      </c>
      <c r="BO12" s="1077">
        <v>1403047</v>
      </c>
      <c r="BP12" s="1088">
        <v>1435880</v>
      </c>
      <c r="BQ12" s="58">
        <v>102.34012117911944</v>
      </c>
      <c r="BR12" s="27">
        <v>38.736214246558035</v>
      </c>
      <c r="BS12" s="26">
        <v>35.522996135190645</v>
      </c>
      <c r="BT12" s="58">
        <v>91.704873142958448</v>
      </c>
      <c r="BU12" s="150">
        <v>870645</v>
      </c>
      <c r="BV12" s="133">
        <v>692207</v>
      </c>
      <c r="BW12" s="58">
        <v>79.505079567447126</v>
      </c>
      <c r="BX12" s="232"/>
    </row>
    <row r="13" spans="1:76" s="245" customFormat="1" ht="12.75" customHeight="1" thickBot="1" x14ac:dyDescent="0.25">
      <c r="A13" s="81">
        <v>213</v>
      </c>
      <c r="B13" s="94" t="s">
        <v>44</v>
      </c>
      <c r="C13" s="1073">
        <v>430920</v>
      </c>
      <c r="D13" s="1074">
        <v>432793</v>
      </c>
      <c r="E13" s="1074">
        <v>432300</v>
      </c>
      <c r="F13" s="1075">
        <v>100.11404117510988</v>
      </c>
      <c r="G13" s="1076">
        <v>100.43465144342338</v>
      </c>
      <c r="H13" s="1077">
        <v>216</v>
      </c>
      <c r="I13" s="1074">
        <v>219</v>
      </c>
      <c r="J13" s="1074">
        <v>219</v>
      </c>
      <c r="K13" s="1075">
        <v>100</v>
      </c>
      <c r="L13" s="1076">
        <v>101.38888888888889</v>
      </c>
      <c r="M13" s="1078">
        <v>6393958</v>
      </c>
      <c r="N13" s="1079">
        <v>6693019</v>
      </c>
      <c r="O13" s="1122">
        <v>6620000</v>
      </c>
      <c r="P13" s="1075">
        <v>101.10300604229607</v>
      </c>
      <c r="Q13" s="1076">
        <v>104.67724373541397</v>
      </c>
      <c r="R13" s="1080">
        <v>8909880</v>
      </c>
      <c r="S13" s="1079">
        <v>9486356</v>
      </c>
      <c r="T13" s="1136">
        <v>9480000</v>
      </c>
      <c r="U13" s="1075">
        <v>100.0670464135021</v>
      </c>
      <c r="V13" s="1076">
        <v>106.47007591572502</v>
      </c>
      <c r="W13" s="1081"/>
      <c r="X13" s="1082"/>
      <c r="Y13" s="1083">
        <v>0</v>
      </c>
      <c r="Z13" s="1084">
        <v>8988661</v>
      </c>
      <c r="AA13" s="1079">
        <v>9557505</v>
      </c>
      <c r="AB13" s="1136">
        <v>9550192</v>
      </c>
      <c r="AC13" s="1075">
        <v>100.07657437672457</v>
      </c>
      <c r="AD13" s="1076">
        <v>106.3284620479068</v>
      </c>
      <c r="AE13" s="1085">
        <v>8808950</v>
      </c>
      <c r="AF13" s="1079">
        <v>9232008</v>
      </c>
      <c r="AG13" s="1128">
        <v>9190800</v>
      </c>
      <c r="AH13" s="1075">
        <v>100.44836140488313</v>
      </c>
      <c r="AI13" s="1076">
        <v>104.80259281753217</v>
      </c>
      <c r="AJ13" s="1080">
        <v>50002</v>
      </c>
      <c r="AK13" s="1079">
        <v>45487</v>
      </c>
      <c r="AL13" s="1074">
        <v>48890</v>
      </c>
      <c r="AM13" s="1075">
        <v>93.039476375536921</v>
      </c>
      <c r="AN13" s="1076">
        <v>90.970361185552576</v>
      </c>
      <c r="AO13" s="1074">
        <v>8858952</v>
      </c>
      <c r="AP13" s="1079">
        <v>9277495</v>
      </c>
      <c r="AQ13" s="1074">
        <v>9239690</v>
      </c>
      <c r="AR13" s="1075">
        <v>100.40915874883247</v>
      </c>
      <c r="AS13" s="1076">
        <v>104.72452046246555</v>
      </c>
      <c r="AT13" s="1080">
        <v>9137567</v>
      </c>
      <c r="AU13" s="1136">
        <v>9582539</v>
      </c>
      <c r="AV13" s="1136">
        <v>9545425</v>
      </c>
      <c r="AW13" s="1075">
        <v>100.3888145368069</v>
      </c>
      <c r="AX13" s="1076">
        <v>104.86969890343896</v>
      </c>
      <c r="AY13" s="1086">
        <v>50928</v>
      </c>
      <c r="AZ13" s="1079">
        <v>208861</v>
      </c>
      <c r="BA13" s="1087">
        <v>410.11035186930565</v>
      </c>
      <c r="BB13" s="1074">
        <v>-148906</v>
      </c>
      <c r="BC13" s="1074">
        <v>-25034</v>
      </c>
      <c r="BD13" s="58">
        <v>16.811948477563028</v>
      </c>
      <c r="BE13" s="15">
        <v>1041923</v>
      </c>
      <c r="BF13" s="1099">
        <v>1220588</v>
      </c>
      <c r="BG13" s="1087">
        <v>117.14762031359322</v>
      </c>
      <c r="BH13" s="1074">
        <v>0</v>
      </c>
      <c r="BI13" s="1077">
        <v>0</v>
      </c>
      <c r="BJ13" s="1089">
        <v>0</v>
      </c>
      <c r="BK13" s="1090">
        <v>0</v>
      </c>
      <c r="BL13" s="1091">
        <v>1141103</v>
      </c>
      <c r="BM13" s="1088">
        <v>1216292</v>
      </c>
      <c r="BN13" s="1087">
        <v>106.5891510231767</v>
      </c>
      <c r="BO13" s="1077">
        <v>488362</v>
      </c>
      <c r="BP13" s="1088">
        <v>511080</v>
      </c>
      <c r="BQ13" s="58">
        <v>104.65187709117416</v>
      </c>
      <c r="BR13" s="27">
        <v>42.593806630654605</v>
      </c>
      <c r="BS13" s="26">
        <v>42.019515050662179</v>
      </c>
      <c r="BT13" s="58">
        <v>98.651701678198663</v>
      </c>
      <c r="BU13" s="150">
        <v>99180</v>
      </c>
      <c r="BV13" s="133">
        <v>-4296</v>
      </c>
      <c r="BW13" s="58">
        <v>-4.3315184513006662</v>
      </c>
      <c r="BX13" s="232"/>
    </row>
    <row r="14" spans="1:76" s="245" customFormat="1" ht="14.45" customHeight="1" thickTop="1" thickBot="1" x14ac:dyDescent="0.25">
      <c r="A14" s="20" t="s">
        <v>20</v>
      </c>
      <c r="B14" s="70"/>
      <c r="C14" s="68">
        <v>4489561</v>
      </c>
      <c r="D14" s="771">
        <v>4523374</v>
      </c>
      <c r="E14" s="771">
        <v>4517833</v>
      </c>
      <c r="F14" s="881">
        <v>100.12264729572784</v>
      </c>
      <c r="G14" s="881">
        <v>100.75314713398483</v>
      </c>
      <c r="H14" s="68">
        <v>2275</v>
      </c>
      <c r="I14" s="771">
        <v>2290</v>
      </c>
      <c r="J14" s="771">
        <v>2346</v>
      </c>
      <c r="K14" s="881">
        <v>97.612958226768967</v>
      </c>
      <c r="L14" s="881">
        <v>100.65934065934066</v>
      </c>
      <c r="M14" s="68">
        <v>85599682</v>
      </c>
      <c r="N14" s="771">
        <v>90783456</v>
      </c>
      <c r="O14" s="771">
        <v>89437088</v>
      </c>
      <c r="P14" s="881">
        <v>101.50537996049245</v>
      </c>
      <c r="Q14" s="881">
        <v>106.05583324480108</v>
      </c>
      <c r="R14" s="68">
        <v>96266267</v>
      </c>
      <c r="S14" s="771">
        <v>102252319</v>
      </c>
      <c r="T14" s="771">
        <v>101354418</v>
      </c>
      <c r="U14" s="881">
        <v>100.88590218139282</v>
      </c>
      <c r="V14" s="881">
        <v>106.21822387690591</v>
      </c>
      <c r="W14" s="281">
        <v>0</v>
      </c>
      <c r="X14" s="280">
        <v>0</v>
      </c>
      <c r="Y14" s="282">
        <v>0</v>
      </c>
      <c r="Z14" s="68">
        <v>97211807</v>
      </c>
      <c r="AA14" s="771">
        <v>103245810</v>
      </c>
      <c r="AB14" s="771">
        <v>102206488</v>
      </c>
      <c r="AC14" s="881">
        <v>101.01688456411885</v>
      </c>
      <c r="AD14" s="881">
        <v>106.20706803649891</v>
      </c>
      <c r="AE14" s="68">
        <v>94952432</v>
      </c>
      <c r="AF14" s="771">
        <v>99402983</v>
      </c>
      <c r="AG14" s="771">
        <v>98326242</v>
      </c>
      <c r="AH14" s="881">
        <v>101.095069818696</v>
      </c>
      <c r="AI14" s="881">
        <v>104.68713745004446</v>
      </c>
      <c r="AJ14" s="68">
        <v>450266</v>
      </c>
      <c r="AK14" s="771">
        <v>454343</v>
      </c>
      <c r="AL14" s="771">
        <v>481530</v>
      </c>
      <c r="AM14" s="881">
        <v>94.354038169999782</v>
      </c>
      <c r="AN14" s="881">
        <v>100.90546476971389</v>
      </c>
      <c r="AO14" s="68">
        <v>95402698</v>
      </c>
      <c r="AP14" s="771">
        <v>99857326</v>
      </c>
      <c r="AQ14" s="771">
        <v>98807772</v>
      </c>
      <c r="AR14" s="881">
        <v>101.06221806114604</v>
      </c>
      <c r="AS14" s="881">
        <v>104.66928933183839</v>
      </c>
      <c r="AT14" s="68">
        <v>98304092</v>
      </c>
      <c r="AU14" s="771">
        <v>102966113</v>
      </c>
      <c r="AV14" s="771">
        <v>102157870</v>
      </c>
      <c r="AW14" s="881">
        <v>100.7911705676714</v>
      </c>
      <c r="AX14" s="1035">
        <v>104.742448564603</v>
      </c>
      <c r="AY14" s="897">
        <v>863569</v>
      </c>
      <c r="AZ14" s="771">
        <v>2394993</v>
      </c>
      <c r="BA14" s="1035">
        <v>277.33661120304225</v>
      </c>
      <c r="BB14" s="897">
        <v>-1092285</v>
      </c>
      <c r="BC14" s="771">
        <v>279697</v>
      </c>
      <c r="BD14" s="1035">
        <v>-25.606595348283644</v>
      </c>
      <c r="BE14" s="898">
        <v>11935219</v>
      </c>
      <c r="BF14" s="1100">
        <v>13366260</v>
      </c>
      <c r="BG14" s="1101">
        <v>111.99006905528923</v>
      </c>
      <c r="BH14" s="1102">
        <v>0</v>
      </c>
      <c r="BI14" s="1103">
        <v>0</v>
      </c>
      <c r="BJ14" s="1100">
        <v>0</v>
      </c>
      <c r="BK14" s="1103">
        <v>0</v>
      </c>
      <c r="BL14" s="1104">
        <v>15582173</v>
      </c>
      <c r="BM14" s="1100">
        <v>16255647</v>
      </c>
      <c r="BN14" s="1101">
        <v>104.32208011039282</v>
      </c>
      <c r="BO14" s="1102">
        <v>6889501</v>
      </c>
      <c r="BP14" s="1100">
        <v>6962647</v>
      </c>
      <c r="BQ14" s="1035">
        <v>101.06170243679477</v>
      </c>
      <c r="BR14" s="887">
        <v>43.551341702239171</v>
      </c>
      <c r="BS14" s="881">
        <v>42.832173951612013</v>
      </c>
      <c r="BT14" s="1035">
        <v>98.348689793430225</v>
      </c>
      <c r="BU14" s="898">
        <v>3646954</v>
      </c>
      <c r="BV14" s="771">
        <v>2889387</v>
      </c>
      <c r="BW14" s="1035">
        <v>79.227404568305488</v>
      </c>
      <c r="BX14" s="232"/>
    </row>
    <row r="15" spans="1:76" s="245" customFormat="1" ht="14.45" customHeight="1" thickTop="1" thickBot="1" x14ac:dyDescent="0.25">
      <c r="A15" s="20" t="s">
        <v>83</v>
      </c>
      <c r="B15" s="70"/>
      <c r="C15" s="67">
        <v>10422386</v>
      </c>
      <c r="D15" s="62">
        <v>10443570</v>
      </c>
      <c r="E15" s="62">
        <v>10425833</v>
      </c>
      <c r="F15" s="1034">
        <v>100.17012549500841</v>
      </c>
      <c r="G15" s="66">
        <v>100.20325480173157</v>
      </c>
      <c r="H15" s="67">
        <v>5832</v>
      </c>
      <c r="I15" s="62">
        <v>5840</v>
      </c>
      <c r="J15" s="62">
        <v>6008</v>
      </c>
      <c r="K15" s="1034">
        <v>97.203728362183753</v>
      </c>
      <c r="L15" s="66">
        <v>100.13717421124828</v>
      </c>
      <c r="M15" s="67">
        <v>188748906</v>
      </c>
      <c r="N15" s="62">
        <v>199497248</v>
      </c>
      <c r="O15" s="62">
        <v>195437088</v>
      </c>
      <c r="P15" s="1034">
        <v>102.07747671721347</v>
      </c>
      <c r="Q15" s="66">
        <v>105.69451883339657</v>
      </c>
      <c r="R15" s="67">
        <v>249693298</v>
      </c>
      <c r="S15" s="62">
        <v>261750775</v>
      </c>
      <c r="T15" s="62">
        <v>258554418</v>
      </c>
      <c r="U15" s="1034">
        <v>101.23624149404402</v>
      </c>
      <c r="V15" s="66">
        <v>104.8289149514938</v>
      </c>
      <c r="W15" s="284">
        <v>0</v>
      </c>
      <c r="X15" s="285">
        <v>0</v>
      </c>
      <c r="Y15" s="286">
        <v>0</v>
      </c>
      <c r="Z15" s="67">
        <v>252585631</v>
      </c>
      <c r="AA15" s="62">
        <v>264851924</v>
      </c>
      <c r="AB15" s="62">
        <v>261215572</v>
      </c>
      <c r="AC15" s="1034">
        <v>101.39208852372705</v>
      </c>
      <c r="AD15" s="66">
        <v>104.85629089486883</v>
      </c>
      <c r="AE15" s="67">
        <v>243943824</v>
      </c>
      <c r="AF15" s="62">
        <v>250420705</v>
      </c>
      <c r="AG15" s="62">
        <v>251084742</v>
      </c>
      <c r="AH15" s="1034">
        <v>99.735532715086279</v>
      </c>
      <c r="AI15" s="66">
        <v>102.65507070185143</v>
      </c>
      <c r="AJ15" s="67">
        <v>809603</v>
      </c>
      <c r="AK15" s="62">
        <v>1052715</v>
      </c>
      <c r="AL15" s="62">
        <v>934030</v>
      </c>
      <c r="AM15" s="1034">
        <v>112.70676530732418</v>
      </c>
      <c r="AN15" s="66">
        <v>130.02854485470039</v>
      </c>
      <c r="AO15" s="67">
        <v>244753427</v>
      </c>
      <c r="AP15" s="62">
        <v>251473420</v>
      </c>
      <c r="AQ15" s="62">
        <v>252018772</v>
      </c>
      <c r="AR15" s="1034">
        <v>99.783606595781677</v>
      </c>
      <c r="AS15" s="66">
        <v>102.74561753123072</v>
      </c>
      <c r="AT15" s="67">
        <v>252003517</v>
      </c>
      <c r="AU15" s="62">
        <v>258941197</v>
      </c>
      <c r="AV15" s="62">
        <v>260719847</v>
      </c>
      <c r="AW15" s="1034">
        <v>99.317792634329066</v>
      </c>
      <c r="AX15" s="66">
        <v>102.7530091970899</v>
      </c>
      <c r="AY15" s="62">
        <v>4939871</v>
      </c>
      <c r="AZ15" s="62">
        <v>10277355</v>
      </c>
      <c r="BA15" s="66">
        <v>208.04905634175466</v>
      </c>
      <c r="BB15" s="62">
        <v>582114</v>
      </c>
      <c r="BC15" s="62">
        <v>5910727</v>
      </c>
      <c r="BD15" s="66">
        <v>1015.3899408019735</v>
      </c>
      <c r="BE15" s="899">
        <v>31297174</v>
      </c>
      <c r="BF15" s="1105">
        <v>34908263</v>
      </c>
      <c r="BG15" s="1106">
        <v>111.53806730281781</v>
      </c>
      <c r="BH15" s="1107">
        <v>0</v>
      </c>
      <c r="BI15" s="1108">
        <v>0</v>
      </c>
      <c r="BJ15" s="1109">
        <v>0</v>
      </c>
      <c r="BK15" s="1110">
        <v>0</v>
      </c>
      <c r="BL15" s="1111">
        <v>34345637</v>
      </c>
      <c r="BM15" s="1105">
        <v>34791254</v>
      </c>
      <c r="BN15" s="1106">
        <v>101.29744863954626</v>
      </c>
      <c r="BO15" s="1107">
        <v>14271074</v>
      </c>
      <c r="BP15" s="1112">
        <v>13358528</v>
      </c>
      <c r="BQ15" s="66">
        <v>93.605624916526949</v>
      </c>
      <c r="BR15" s="470">
        <v>46.229201960092745</v>
      </c>
      <c r="BS15" s="61">
        <v>38.396224522404395</v>
      </c>
      <c r="BT15" s="66">
        <v>83.056213160568618</v>
      </c>
      <c r="BU15" s="902">
        <v>3048463</v>
      </c>
      <c r="BV15" s="900">
        <v>-117009</v>
      </c>
      <c r="BW15" s="66">
        <v>-3.838294904678194</v>
      </c>
      <c r="BX15" s="232"/>
    </row>
    <row r="16" spans="1:76" s="307" customFormat="1" ht="12.95" hidden="1" customHeight="1" x14ac:dyDescent="0.2">
      <c r="A16" s="83" t="s">
        <v>66</v>
      </c>
      <c r="B16" s="95"/>
      <c r="C16" s="290"/>
      <c r="D16" s="770"/>
      <c r="E16" s="291"/>
      <c r="F16" s="770"/>
      <c r="G16" s="305"/>
      <c r="H16" s="296"/>
      <c r="I16" s="296"/>
      <c r="J16" s="295"/>
      <c r="K16" s="296"/>
      <c r="L16" s="776"/>
      <c r="M16" s="298"/>
      <c r="N16" s="293"/>
      <c r="O16" s="296"/>
      <c r="P16" s="296"/>
      <c r="Q16" s="297"/>
      <c r="R16" s="294"/>
      <c r="S16" s="293"/>
      <c r="T16" s="292"/>
      <c r="U16" s="292"/>
      <c r="V16" s="300"/>
      <c r="W16" s="296"/>
      <c r="X16" s="295"/>
      <c r="Y16" s="301"/>
      <c r="Z16" s="298"/>
      <c r="AA16" s="302"/>
      <c r="AB16" s="292"/>
      <c r="AC16" s="292"/>
      <c r="AD16" s="300"/>
      <c r="AE16" s="303"/>
      <c r="AF16" s="296"/>
      <c r="AG16" s="295"/>
      <c r="AH16" s="301"/>
      <c r="AI16" s="423"/>
      <c r="AJ16" s="294"/>
      <c r="AK16" s="293"/>
      <c r="AL16" s="292"/>
      <c r="AM16" s="292"/>
      <c r="AN16" s="304"/>
      <c r="AO16" s="295"/>
      <c r="AP16" s="293"/>
      <c r="AQ16" s="293"/>
      <c r="AR16" s="292"/>
      <c r="AS16" s="305"/>
      <c r="AT16" s="294"/>
      <c r="AU16" s="292"/>
      <c r="AV16" s="293"/>
      <c r="AW16" s="304"/>
      <c r="AX16" s="304"/>
      <c r="AY16" s="295"/>
      <c r="AZ16" s="304"/>
      <c r="BA16" s="61"/>
      <c r="BB16" s="295"/>
      <c r="BC16" s="305"/>
      <c r="BD16" s="292"/>
      <c r="BE16" s="296"/>
      <c r="BF16" s="296"/>
      <c r="BG16" s="304"/>
      <c r="BH16" s="293"/>
      <c r="BI16" s="294"/>
      <c r="BJ16" s="291"/>
      <c r="BK16" s="297"/>
      <c r="BL16" s="291"/>
      <c r="BM16" s="770"/>
      <c r="BN16" s="901"/>
      <c r="BO16" s="293"/>
      <c r="BP16" s="304"/>
      <c r="BQ16" s="293"/>
      <c r="BR16" s="292">
        <v>46.229201960092745</v>
      </c>
      <c r="BS16" s="299"/>
      <c r="BT16" s="300"/>
      <c r="BU16" s="296"/>
      <c r="BV16" s="296"/>
      <c r="BW16" s="300"/>
      <c r="BX16" s="306"/>
    </row>
    <row r="17" spans="1:76" s="307" customFormat="1" ht="12.95" hidden="1" customHeight="1" x14ac:dyDescent="0.2">
      <c r="A17" s="84" t="s">
        <v>93</v>
      </c>
      <c r="B17" s="96"/>
      <c r="C17" s="308"/>
      <c r="D17" s="310"/>
      <c r="E17" s="309"/>
      <c r="F17" s="310"/>
      <c r="G17" s="322"/>
      <c r="H17" s="313"/>
      <c r="I17" s="313"/>
      <c r="J17" s="312"/>
      <c r="K17" s="313"/>
      <c r="L17" s="777"/>
      <c r="M17" s="315"/>
      <c r="N17" s="309"/>
      <c r="O17" s="313"/>
      <c r="P17" s="313"/>
      <c r="Q17" s="314"/>
      <c r="R17" s="311"/>
      <c r="S17" s="309"/>
      <c r="T17" s="310"/>
      <c r="U17" s="310"/>
      <c r="V17" s="317"/>
      <c r="W17" s="313"/>
      <c r="X17" s="312"/>
      <c r="Y17" s="318"/>
      <c r="Z17" s="315"/>
      <c r="AA17" s="319"/>
      <c r="AB17" s="310"/>
      <c r="AC17" s="310"/>
      <c r="AD17" s="317"/>
      <c r="AE17" s="320"/>
      <c r="AF17" s="313"/>
      <c r="AG17" s="312"/>
      <c r="AH17" s="318"/>
      <c r="AI17" s="424"/>
      <c r="AJ17" s="311"/>
      <c r="AK17" s="309"/>
      <c r="AL17" s="310"/>
      <c r="AM17" s="310"/>
      <c r="AN17" s="321"/>
      <c r="AO17" s="312"/>
      <c r="AP17" s="309"/>
      <c r="AQ17" s="309"/>
      <c r="AR17" s="310"/>
      <c r="AS17" s="322"/>
      <c r="AT17" s="311"/>
      <c r="AU17" s="310"/>
      <c r="AV17" s="309"/>
      <c r="AW17" s="321"/>
      <c r="AX17" s="321"/>
      <c r="AY17" s="312"/>
      <c r="AZ17" s="321"/>
      <c r="BA17" s="61"/>
      <c r="BB17" s="312"/>
      <c r="BC17" s="322"/>
      <c r="BD17" s="310"/>
      <c r="BE17" s="313"/>
      <c r="BF17" s="313"/>
      <c r="BG17" s="321"/>
      <c r="BH17" s="309"/>
      <c r="BI17" s="311"/>
      <c r="BJ17" s="309"/>
      <c r="BK17" s="314"/>
      <c r="BL17" s="309"/>
      <c r="BM17" s="310"/>
      <c r="BN17" s="321"/>
      <c r="BO17" s="309"/>
      <c r="BP17" s="321"/>
      <c r="BQ17" s="309"/>
      <c r="BR17" s="310"/>
      <c r="BS17" s="316"/>
      <c r="BT17" s="317"/>
      <c r="BU17" s="313"/>
      <c r="BV17" s="313"/>
      <c r="BW17" s="317"/>
      <c r="BX17" s="306"/>
    </row>
    <row r="18" spans="1:76" s="245" customFormat="1" ht="12.95" hidden="1" customHeight="1" x14ac:dyDescent="0.2">
      <c r="A18" s="46">
        <v>202</v>
      </c>
      <c r="B18" s="97" t="s">
        <v>72</v>
      </c>
      <c r="C18" s="323" t="s">
        <v>92</v>
      </c>
      <c r="D18" s="324"/>
      <c r="E18" s="324"/>
      <c r="F18" s="890"/>
      <c r="G18" s="417"/>
      <c r="H18" s="271"/>
      <c r="I18" s="271"/>
      <c r="J18" s="325"/>
      <c r="K18" s="271"/>
      <c r="L18" s="778"/>
      <c r="M18" s="327"/>
      <c r="N18" s="276"/>
      <c r="O18" s="453"/>
      <c r="P18" s="452"/>
      <c r="Q18" s="326"/>
      <c r="R18" s="329"/>
      <c r="S18" s="331"/>
      <c r="T18" s="330"/>
      <c r="U18" s="330"/>
      <c r="V18" s="332"/>
      <c r="W18" s="271"/>
      <c r="X18" s="333"/>
      <c r="Y18" s="333"/>
      <c r="Z18" s="334"/>
      <c r="AA18" s="335"/>
      <c r="AB18" s="330"/>
      <c r="AC18" s="330"/>
      <c r="AD18" s="273"/>
      <c r="AE18" s="336"/>
      <c r="AF18" s="271"/>
      <c r="AG18" s="325"/>
      <c r="AH18" s="333"/>
      <c r="AI18" s="425"/>
      <c r="AJ18" s="329"/>
      <c r="AK18" s="331"/>
      <c r="AL18" s="330"/>
      <c r="AM18" s="330"/>
      <c r="AN18" s="786"/>
      <c r="AO18" s="325"/>
      <c r="AP18" s="331"/>
      <c r="AQ18" s="331"/>
      <c r="AR18" s="330"/>
      <c r="AS18" s="790"/>
      <c r="AT18" s="337"/>
      <c r="AU18" s="271"/>
      <c r="AV18" s="331"/>
      <c r="AW18" s="786"/>
      <c r="AX18" s="454"/>
      <c r="AY18" s="325"/>
      <c r="AZ18" s="454"/>
      <c r="BA18" s="61"/>
      <c r="BB18" s="271"/>
      <c r="BC18" s="326"/>
      <c r="BD18" s="452"/>
      <c r="BE18" s="271"/>
      <c r="BF18" s="271"/>
      <c r="BG18" s="454"/>
      <c r="BH18" s="325"/>
      <c r="BI18" s="337"/>
      <c r="BJ18" s="331"/>
      <c r="BK18" s="326"/>
      <c r="BL18" s="325"/>
      <c r="BM18" s="271"/>
      <c r="BN18" s="454"/>
      <c r="BO18" s="333"/>
      <c r="BP18" s="333"/>
      <c r="BQ18" s="328"/>
      <c r="BR18" s="452"/>
      <c r="BS18" s="328"/>
      <c r="BT18" s="326"/>
      <c r="BU18" s="271"/>
      <c r="BV18" s="271"/>
      <c r="BW18" s="326"/>
      <c r="BX18" s="232"/>
    </row>
    <row r="19" spans="1:76" s="245" customFormat="1" ht="12.95" hidden="1" customHeight="1" x14ac:dyDescent="0.2">
      <c r="A19" s="18">
        <v>205</v>
      </c>
      <c r="B19" s="98" t="s">
        <v>53</v>
      </c>
      <c r="C19" s="323" t="s">
        <v>92</v>
      </c>
      <c r="D19" s="338"/>
      <c r="E19" s="338"/>
      <c r="F19" s="891"/>
      <c r="G19" s="418"/>
      <c r="H19" s="272"/>
      <c r="I19" s="272"/>
      <c r="J19" s="270"/>
      <c r="K19" s="272"/>
      <c r="L19" s="265"/>
      <c r="M19" s="339"/>
      <c r="N19" s="340"/>
      <c r="O19" s="453"/>
      <c r="P19" s="453"/>
      <c r="Q19" s="273"/>
      <c r="R19" s="341"/>
      <c r="S19" s="340"/>
      <c r="T19" s="342"/>
      <c r="U19" s="342"/>
      <c r="V19" s="273"/>
      <c r="W19" s="272"/>
      <c r="X19" s="269"/>
      <c r="Y19" s="343"/>
      <c r="Z19" s="344"/>
      <c r="AA19" s="345"/>
      <c r="AB19" s="277"/>
      <c r="AC19" s="277"/>
      <c r="AD19" s="273"/>
      <c r="AE19" s="346"/>
      <c r="AF19" s="272"/>
      <c r="AG19" s="270"/>
      <c r="AH19" s="269"/>
      <c r="AI19" s="273"/>
      <c r="AJ19" s="341"/>
      <c r="AK19" s="340"/>
      <c r="AL19" s="342"/>
      <c r="AM19" s="342"/>
      <c r="AN19" s="460"/>
      <c r="AO19" s="270"/>
      <c r="AP19" s="340"/>
      <c r="AQ19" s="340"/>
      <c r="AR19" s="342"/>
      <c r="AS19" s="791"/>
      <c r="AT19" s="402"/>
      <c r="AU19" s="272"/>
      <c r="AV19" s="340"/>
      <c r="AW19" s="460"/>
      <c r="AX19" s="267"/>
      <c r="AY19" s="270"/>
      <c r="AZ19" s="267"/>
      <c r="BA19" s="61"/>
      <c r="BB19" s="272"/>
      <c r="BC19" s="273"/>
      <c r="BD19" s="453"/>
      <c r="BE19" s="272"/>
      <c r="BF19" s="272"/>
      <c r="BG19" s="267"/>
      <c r="BH19" s="270"/>
      <c r="BI19" s="402"/>
      <c r="BJ19" s="268"/>
      <c r="BK19" s="273"/>
      <c r="BL19" s="270"/>
      <c r="BM19" s="272"/>
      <c r="BN19" s="267"/>
      <c r="BO19" s="269"/>
      <c r="BP19" s="333"/>
      <c r="BQ19" s="328"/>
      <c r="BR19" s="453"/>
      <c r="BS19" s="268"/>
      <c r="BT19" s="347"/>
      <c r="BU19" s="272"/>
      <c r="BV19" s="272"/>
      <c r="BW19" s="273"/>
      <c r="BX19" s="232"/>
    </row>
    <row r="20" spans="1:76" s="245" customFormat="1" ht="12.95" hidden="1" customHeight="1" x14ac:dyDescent="0.2">
      <c r="A20" s="18">
        <v>210</v>
      </c>
      <c r="B20" s="98" t="s">
        <v>54</v>
      </c>
      <c r="C20" s="349" t="s">
        <v>60</v>
      </c>
      <c r="D20" s="338"/>
      <c r="E20" s="338"/>
      <c r="F20" s="891"/>
      <c r="G20" s="418"/>
      <c r="H20" s="272"/>
      <c r="I20" s="272"/>
      <c r="J20" s="270"/>
      <c r="K20" s="272"/>
      <c r="L20" s="265"/>
      <c r="M20" s="339"/>
      <c r="N20" s="340"/>
      <c r="O20" s="453"/>
      <c r="P20" s="453"/>
      <c r="Q20" s="273"/>
      <c r="R20" s="341"/>
      <c r="S20" s="340"/>
      <c r="T20" s="342"/>
      <c r="U20" s="342"/>
      <c r="V20" s="347"/>
      <c r="W20" s="272"/>
      <c r="X20" s="269"/>
      <c r="Y20" s="269"/>
      <c r="Z20" s="344"/>
      <c r="AA20" s="345"/>
      <c r="AB20" s="277"/>
      <c r="AC20" s="277"/>
      <c r="AD20" s="273"/>
      <c r="AE20" s="346"/>
      <c r="AF20" s="272"/>
      <c r="AG20" s="270"/>
      <c r="AH20" s="269"/>
      <c r="AI20" s="426"/>
      <c r="AJ20" s="341"/>
      <c r="AK20" s="340"/>
      <c r="AL20" s="342"/>
      <c r="AM20" s="342"/>
      <c r="AN20" s="460"/>
      <c r="AO20" s="270"/>
      <c r="AP20" s="340"/>
      <c r="AQ20" s="340"/>
      <c r="AR20" s="342"/>
      <c r="AS20" s="792"/>
      <c r="AT20" s="402"/>
      <c r="AU20" s="272"/>
      <c r="AV20" s="340"/>
      <c r="AW20" s="460"/>
      <c r="AX20" s="460"/>
      <c r="AY20" s="270"/>
      <c r="AZ20" s="267"/>
      <c r="BA20" s="61"/>
      <c r="BB20" s="272"/>
      <c r="BC20" s="273"/>
      <c r="BD20" s="453"/>
      <c r="BE20" s="272"/>
      <c r="BF20" s="272"/>
      <c r="BG20" s="267"/>
      <c r="BH20" s="270"/>
      <c r="BI20" s="402"/>
      <c r="BJ20" s="340"/>
      <c r="BK20" s="273"/>
      <c r="BL20" s="270"/>
      <c r="BM20" s="272"/>
      <c r="BN20" s="460"/>
      <c r="BO20" s="269"/>
      <c r="BP20" s="333"/>
      <c r="BQ20" s="328"/>
      <c r="BR20" s="453"/>
      <c r="BS20" s="268"/>
      <c r="BT20" s="347"/>
      <c r="BU20" s="272"/>
      <c r="BV20" s="272"/>
      <c r="BW20" s="273"/>
      <c r="BX20" s="232"/>
    </row>
    <row r="21" spans="1:76" s="245" customFormat="1" ht="12.95" hidden="1" customHeight="1" x14ac:dyDescent="0.2">
      <c r="A21" s="18">
        <v>221</v>
      </c>
      <c r="B21" s="98" t="s">
        <v>55</v>
      </c>
      <c r="C21" s="323" t="s">
        <v>92</v>
      </c>
      <c r="D21" s="338"/>
      <c r="E21" s="338"/>
      <c r="F21" s="891"/>
      <c r="G21" s="418"/>
      <c r="H21" s="272"/>
      <c r="I21" s="272"/>
      <c r="J21" s="270"/>
      <c r="K21" s="272"/>
      <c r="L21" s="265"/>
      <c r="M21" s="339"/>
      <c r="N21" s="340"/>
      <c r="O21" s="453"/>
      <c r="P21" s="453"/>
      <c r="Q21" s="273"/>
      <c r="R21" s="341"/>
      <c r="S21" s="340"/>
      <c r="T21" s="342"/>
      <c r="U21" s="342"/>
      <c r="V21" s="273"/>
      <c r="W21" s="272"/>
      <c r="X21" s="269"/>
      <c r="Y21" s="343"/>
      <c r="Z21" s="344"/>
      <c r="AA21" s="345"/>
      <c r="AB21" s="342"/>
      <c r="AC21" s="342"/>
      <c r="AD21" s="273"/>
      <c r="AE21" s="346"/>
      <c r="AF21" s="272"/>
      <c r="AG21" s="270"/>
      <c r="AH21" s="269"/>
      <c r="AI21" s="426"/>
      <c r="AJ21" s="341"/>
      <c r="AK21" s="340"/>
      <c r="AL21" s="342"/>
      <c r="AM21" s="342"/>
      <c r="AN21" s="460"/>
      <c r="AO21" s="270"/>
      <c r="AP21" s="340"/>
      <c r="AQ21" s="340"/>
      <c r="AR21" s="342"/>
      <c r="AS21" s="792"/>
      <c r="AT21" s="402"/>
      <c r="AU21" s="272"/>
      <c r="AV21" s="340"/>
      <c r="AW21" s="460"/>
      <c r="AX21" s="267"/>
      <c r="AY21" s="270"/>
      <c r="AZ21" s="267"/>
      <c r="BA21" s="61"/>
      <c r="BB21" s="272"/>
      <c r="BC21" s="273"/>
      <c r="BD21" s="453"/>
      <c r="BE21" s="272"/>
      <c r="BF21" s="272"/>
      <c r="BG21" s="267"/>
      <c r="BH21" s="270"/>
      <c r="BI21" s="402"/>
      <c r="BJ21" s="340"/>
      <c r="BK21" s="273"/>
      <c r="BL21" s="270"/>
      <c r="BM21" s="272"/>
      <c r="BN21" s="267"/>
      <c r="BO21" s="269"/>
      <c r="BP21" s="333"/>
      <c r="BQ21" s="328"/>
      <c r="BR21" s="452"/>
      <c r="BS21" s="268"/>
      <c r="BT21" s="273"/>
      <c r="BU21" s="272"/>
      <c r="BV21" s="272"/>
      <c r="BW21" s="273"/>
      <c r="BX21" s="232"/>
    </row>
    <row r="22" spans="1:76" s="245" customFormat="1" ht="12.95" hidden="1" customHeight="1" x14ac:dyDescent="0.2">
      <c r="A22" s="18">
        <v>223</v>
      </c>
      <c r="B22" s="98" t="s">
        <v>56</v>
      </c>
      <c r="C22" s="349" t="s">
        <v>60</v>
      </c>
      <c r="D22" s="338"/>
      <c r="E22" s="338"/>
      <c r="F22" s="891"/>
      <c r="G22" s="418"/>
      <c r="H22" s="272"/>
      <c r="I22" s="272"/>
      <c r="J22" s="270"/>
      <c r="K22" s="272"/>
      <c r="L22" s="265"/>
      <c r="M22" s="339"/>
      <c r="N22" s="340"/>
      <c r="O22" s="272"/>
      <c r="P22" s="272"/>
      <c r="Q22" s="273"/>
      <c r="R22" s="341"/>
      <c r="S22" s="340"/>
      <c r="T22" s="342"/>
      <c r="U22" s="342"/>
      <c r="V22" s="347"/>
      <c r="W22" s="272"/>
      <c r="X22" s="269"/>
      <c r="Y22" s="269"/>
      <c r="Z22" s="344"/>
      <c r="AA22" s="345"/>
      <c r="AB22" s="277"/>
      <c r="AC22" s="277"/>
      <c r="AD22" s="273"/>
      <c r="AE22" s="346"/>
      <c r="AF22" s="272"/>
      <c r="AG22" s="270"/>
      <c r="AH22" s="269"/>
      <c r="AI22" s="426"/>
      <c r="AJ22" s="341"/>
      <c r="AK22" s="340"/>
      <c r="AL22" s="342"/>
      <c r="AM22" s="342"/>
      <c r="AN22" s="460"/>
      <c r="AO22" s="270"/>
      <c r="AP22" s="340"/>
      <c r="AQ22" s="340"/>
      <c r="AR22" s="342"/>
      <c r="AS22" s="792"/>
      <c r="AT22" s="402"/>
      <c r="AU22" s="272"/>
      <c r="AV22" s="340"/>
      <c r="AW22" s="460"/>
      <c r="AX22" s="460"/>
      <c r="AY22" s="270"/>
      <c r="AZ22" s="267"/>
      <c r="BA22" s="61"/>
      <c r="BB22" s="272"/>
      <c r="BC22" s="273"/>
      <c r="BD22" s="453"/>
      <c r="BE22" s="272"/>
      <c r="BF22" s="272"/>
      <c r="BG22" s="267"/>
      <c r="BH22" s="270"/>
      <c r="BI22" s="402"/>
      <c r="BJ22" s="340"/>
      <c r="BK22" s="273"/>
      <c r="BL22" s="270"/>
      <c r="BM22" s="272"/>
      <c r="BN22" s="460"/>
      <c r="BO22" s="269"/>
      <c r="BP22" s="333"/>
      <c r="BQ22" s="328"/>
      <c r="BR22" s="453"/>
      <c r="BS22" s="268"/>
      <c r="BT22" s="347"/>
      <c r="BU22" s="272"/>
      <c r="BV22" s="272"/>
      <c r="BW22" s="273"/>
      <c r="BX22" s="232"/>
    </row>
    <row r="23" spans="1:76" s="245" customFormat="1" ht="12.95" hidden="1" customHeight="1" x14ac:dyDescent="0.2">
      <c r="A23" s="18">
        <v>225</v>
      </c>
      <c r="B23" s="98" t="s">
        <v>57</v>
      </c>
      <c r="C23" s="349" t="s">
        <v>61</v>
      </c>
      <c r="D23" s="338"/>
      <c r="E23" s="338"/>
      <c r="F23" s="891"/>
      <c r="G23" s="418"/>
      <c r="H23" s="272"/>
      <c r="I23" s="272"/>
      <c r="J23" s="270"/>
      <c r="K23" s="272"/>
      <c r="L23" s="265"/>
      <c r="M23" s="339"/>
      <c r="N23" s="340"/>
      <c r="O23" s="272"/>
      <c r="P23" s="272"/>
      <c r="Q23" s="273"/>
      <c r="R23" s="341"/>
      <c r="S23" s="340"/>
      <c r="T23" s="342"/>
      <c r="U23" s="342"/>
      <c r="V23" s="347"/>
      <c r="W23" s="272"/>
      <c r="X23" s="269"/>
      <c r="Y23" s="269"/>
      <c r="Z23" s="344"/>
      <c r="AA23" s="345"/>
      <c r="AB23" s="342"/>
      <c r="AC23" s="342"/>
      <c r="AD23" s="347"/>
      <c r="AE23" s="346"/>
      <c r="AF23" s="272"/>
      <c r="AG23" s="270"/>
      <c r="AH23" s="269"/>
      <c r="AI23" s="426"/>
      <c r="AJ23" s="341"/>
      <c r="AK23" s="340"/>
      <c r="AL23" s="342"/>
      <c r="AM23" s="342"/>
      <c r="AN23" s="460"/>
      <c r="AO23" s="270"/>
      <c r="AP23" s="340"/>
      <c r="AQ23" s="340"/>
      <c r="AR23" s="342"/>
      <c r="AS23" s="792"/>
      <c r="AT23" s="402"/>
      <c r="AU23" s="272"/>
      <c r="AV23" s="340"/>
      <c r="AW23" s="460"/>
      <c r="AX23" s="460"/>
      <c r="AY23" s="270"/>
      <c r="AZ23" s="267"/>
      <c r="BA23" s="61"/>
      <c r="BB23" s="272"/>
      <c r="BC23" s="273"/>
      <c r="BD23" s="453"/>
      <c r="BE23" s="272"/>
      <c r="BF23" s="272"/>
      <c r="BG23" s="267"/>
      <c r="BH23" s="270"/>
      <c r="BI23" s="402"/>
      <c r="BJ23" s="268"/>
      <c r="BK23" s="273"/>
      <c r="BL23" s="270"/>
      <c r="BM23" s="272"/>
      <c r="BN23" s="267"/>
      <c r="BO23" s="269"/>
      <c r="BP23" s="333"/>
      <c r="BQ23" s="328"/>
      <c r="BR23" s="453"/>
      <c r="BS23" s="268"/>
      <c r="BT23" s="273"/>
      <c r="BU23" s="272"/>
      <c r="BV23" s="272"/>
      <c r="BW23" s="273"/>
      <c r="BX23" s="232"/>
    </row>
    <row r="24" spans="1:76" s="245" customFormat="1" ht="12.95" hidden="1" customHeight="1" x14ac:dyDescent="0.2">
      <c r="A24" s="75">
        <v>226</v>
      </c>
      <c r="B24" s="99" t="s">
        <v>73</v>
      </c>
      <c r="C24" s="350" t="s">
        <v>91</v>
      </c>
      <c r="D24" s="351"/>
      <c r="E24" s="351"/>
      <c r="F24" s="892"/>
      <c r="G24" s="419"/>
      <c r="H24" s="275"/>
      <c r="I24" s="275"/>
      <c r="J24" s="276"/>
      <c r="K24" s="275"/>
      <c r="L24" s="779"/>
      <c r="M24" s="352"/>
      <c r="N24" s="353"/>
      <c r="O24" s="275"/>
      <c r="P24" s="275"/>
      <c r="Q24" s="278"/>
      <c r="R24" s="354"/>
      <c r="S24" s="353"/>
      <c r="T24" s="355"/>
      <c r="U24" s="355"/>
      <c r="V24" s="356"/>
      <c r="W24" s="275"/>
      <c r="X24" s="357"/>
      <c r="Y24" s="357"/>
      <c r="Z24" s="358"/>
      <c r="AA24" s="359"/>
      <c r="AB24" s="355"/>
      <c r="AC24" s="355"/>
      <c r="AD24" s="356"/>
      <c r="AE24" s="348"/>
      <c r="AF24" s="275"/>
      <c r="AG24" s="276"/>
      <c r="AH24" s="357"/>
      <c r="AI24" s="427"/>
      <c r="AJ24" s="354"/>
      <c r="AK24" s="353"/>
      <c r="AL24" s="355"/>
      <c r="AM24" s="355"/>
      <c r="AN24" s="461"/>
      <c r="AO24" s="276"/>
      <c r="AP24" s="353"/>
      <c r="AQ24" s="353"/>
      <c r="AR24" s="355"/>
      <c r="AS24" s="793"/>
      <c r="AT24" s="403"/>
      <c r="AU24" s="275"/>
      <c r="AV24" s="353"/>
      <c r="AW24" s="461"/>
      <c r="AX24" s="461"/>
      <c r="AY24" s="276"/>
      <c r="AZ24" s="455"/>
      <c r="BA24" s="61"/>
      <c r="BB24" s="275"/>
      <c r="BC24" s="278"/>
      <c r="BD24" s="277"/>
      <c r="BE24" s="275"/>
      <c r="BF24" s="275"/>
      <c r="BG24" s="267"/>
      <c r="BH24" s="276"/>
      <c r="BI24" s="403"/>
      <c r="BJ24" s="353"/>
      <c r="BK24" s="278"/>
      <c r="BL24" s="276"/>
      <c r="BM24" s="275"/>
      <c r="BN24" s="461"/>
      <c r="BO24" s="357"/>
      <c r="BP24" s="467"/>
      <c r="BQ24" s="328"/>
      <c r="BR24" s="277"/>
      <c r="BS24" s="274"/>
      <c r="BT24" s="356"/>
      <c r="BU24" s="275"/>
      <c r="BV24" s="275"/>
      <c r="BW24" s="278"/>
      <c r="BX24" s="232"/>
    </row>
    <row r="25" spans="1:76" s="245" customFormat="1" ht="14.45" hidden="1" customHeight="1" x14ac:dyDescent="0.2">
      <c r="A25" s="82" t="s">
        <v>58</v>
      </c>
      <c r="B25" s="100"/>
      <c r="C25" s="360"/>
      <c r="D25" s="361"/>
      <c r="E25" s="361"/>
      <c r="F25" s="893"/>
      <c r="G25" s="420"/>
      <c r="H25" s="363"/>
      <c r="I25" s="362"/>
      <c r="J25" s="781"/>
      <c r="K25" s="363"/>
      <c r="L25" s="780"/>
      <c r="M25" s="365"/>
      <c r="N25" s="366"/>
      <c r="O25" s="367"/>
      <c r="P25" s="367"/>
      <c r="Q25" s="421"/>
      <c r="R25" s="368"/>
      <c r="S25" s="369"/>
      <c r="T25" s="370"/>
      <c r="U25" s="370"/>
      <c r="V25" s="371"/>
      <c r="W25" s="372"/>
      <c r="X25" s="279" t="e">
        <f>#REF!+W25</f>
        <v>#REF!</v>
      </c>
      <c r="Y25" s="373" t="e">
        <f>ROUND(X25/R25*100,1)</f>
        <v>#REF!</v>
      </c>
      <c r="Z25" s="374"/>
      <c r="AA25" s="375"/>
      <c r="AB25" s="376"/>
      <c r="AC25" s="894"/>
      <c r="AD25" s="371"/>
      <c r="AE25" s="377"/>
      <c r="AF25" s="378"/>
      <c r="AG25" s="379"/>
      <c r="AH25" s="363"/>
      <c r="AI25" s="428"/>
      <c r="AJ25" s="422"/>
      <c r="AK25" s="366"/>
      <c r="AL25" s="380"/>
      <c r="AM25" s="380"/>
      <c r="AN25" s="787"/>
      <c r="AO25" s="381"/>
      <c r="AP25" s="366"/>
      <c r="AQ25" s="366"/>
      <c r="AR25" s="380"/>
      <c r="AS25" s="794"/>
      <c r="AT25" s="429"/>
      <c r="AU25" s="363"/>
      <c r="AV25" s="382"/>
      <c r="AW25" s="896"/>
      <c r="AX25" s="384"/>
      <c r="AY25" s="383"/>
      <c r="AZ25" s="384"/>
      <c r="BA25" s="61"/>
      <c r="BB25" s="386"/>
      <c r="BC25" s="364"/>
      <c r="BD25" s="463"/>
      <c r="BE25" s="386"/>
      <c r="BF25" s="386"/>
      <c r="BG25" s="384"/>
      <c r="BH25" s="381"/>
      <c r="BI25" s="429"/>
      <c r="BJ25" s="388"/>
      <c r="BK25" s="371"/>
      <c r="BL25" s="381"/>
      <c r="BM25" s="386"/>
      <c r="BN25" s="384"/>
      <c r="BO25" s="381"/>
      <c r="BP25" s="386"/>
      <c r="BQ25" s="472"/>
      <c r="BR25" s="393"/>
      <c r="BS25" s="390"/>
      <c r="BT25" s="389"/>
      <c r="BU25" s="391"/>
      <c r="BV25" s="391"/>
      <c r="BW25" s="371"/>
      <c r="BX25" s="232"/>
    </row>
    <row r="26" spans="1:76" s="245" customFormat="1" ht="14.45" hidden="1" customHeight="1" x14ac:dyDescent="0.2">
      <c r="A26" s="82" t="s">
        <v>59</v>
      </c>
      <c r="B26" s="100"/>
      <c r="C26" s="360" t="s">
        <v>65</v>
      </c>
      <c r="D26" s="361"/>
      <c r="E26" s="361"/>
      <c r="F26" s="893"/>
      <c r="G26" s="420"/>
      <c r="H26" s="363"/>
      <c r="I26" s="392"/>
      <c r="J26" s="781"/>
      <c r="K26" s="363"/>
      <c r="L26" s="780"/>
      <c r="M26" s="387">
        <f>M15+M25</f>
        <v>188748906</v>
      </c>
      <c r="N26" s="381">
        <f>N15+N25</f>
        <v>199497248</v>
      </c>
      <c r="O26" s="393" t="e">
        <f>ROUND(#REF!/N26*100,1)</f>
        <v>#REF!</v>
      </c>
      <c r="P26" s="393"/>
      <c r="Q26" s="371" t="e">
        <f>ROUND(#REF!/M26*100,1)</f>
        <v>#REF!</v>
      </c>
      <c r="R26" s="394">
        <f>R15+R25</f>
        <v>249693298</v>
      </c>
      <c r="S26" s="395">
        <f>S15+S25</f>
        <v>261750775</v>
      </c>
      <c r="T26" s="396" t="e">
        <f>ROUND(#REF!/S26*100,1)</f>
        <v>#REF!</v>
      </c>
      <c r="U26" s="396"/>
      <c r="V26" s="397" t="e">
        <f>ROUND(#REF!/R26*100,1)</f>
        <v>#REF!</v>
      </c>
      <c r="W26" s="386">
        <f>W15+W25</f>
        <v>0</v>
      </c>
      <c r="X26" s="385" t="e">
        <f>X15+X25</f>
        <v>#REF!</v>
      </c>
      <c r="Y26" s="384" t="e">
        <f>ROUND(X26/R26*100,1)</f>
        <v>#REF!</v>
      </c>
      <c r="Z26" s="387">
        <f>Z15+Z25</f>
        <v>252585631</v>
      </c>
      <c r="AA26" s="381">
        <f>AA15+AA25</f>
        <v>264851924</v>
      </c>
      <c r="AB26" s="393" t="e">
        <f>ROUND(#REF!/AA26*100,1)</f>
        <v>#REF!</v>
      </c>
      <c r="AC26" s="393"/>
      <c r="AD26" s="371" t="e">
        <f>ROUND(#REF!/Z26*100,1)</f>
        <v>#REF!</v>
      </c>
      <c r="AE26" s="387">
        <f>AE15+AE25</f>
        <v>243943824</v>
      </c>
      <c r="AF26" s="395">
        <f>AF15+AF25</f>
        <v>250420705</v>
      </c>
      <c r="AG26" s="388" t="e">
        <f>ROUND(#REF!/AF26*100,1)</f>
        <v>#REF!</v>
      </c>
      <c r="AH26" s="384"/>
      <c r="AI26" s="371" t="e">
        <f>ROUND(#REF!/AE26*100,1)</f>
        <v>#REF!</v>
      </c>
      <c r="AJ26" s="386">
        <f>AJ15+AJ25</f>
        <v>809603</v>
      </c>
      <c r="AK26" s="386">
        <f>AK15+AK25</f>
        <v>1052715</v>
      </c>
      <c r="AL26" s="398" t="e">
        <f>ROUND(#REF!/AK26*100,1)</f>
        <v>#REF!</v>
      </c>
      <c r="AM26" s="788"/>
      <c r="AN26" s="788" t="e">
        <f>ROUND(#REF!/AJ26*100,1)</f>
        <v>#REF!</v>
      </c>
      <c r="AO26" s="381">
        <f>AO15+AO25</f>
        <v>244753427</v>
      </c>
      <c r="AP26" s="381">
        <f>AP15+AP25</f>
        <v>251473420</v>
      </c>
      <c r="AQ26" s="398" t="e">
        <f>ROUND(#REF!/AP26*100,1)</f>
        <v>#REF!</v>
      </c>
      <c r="AR26" s="895"/>
      <c r="AS26" s="795" t="e">
        <f>ROUND(#REF!/AO26*100,1)</f>
        <v>#REF!</v>
      </c>
      <c r="AT26" s="429">
        <f>AT15+AT25</f>
        <v>252003517</v>
      </c>
      <c r="AU26" s="381">
        <f>AU15+AU25</f>
        <v>258941197</v>
      </c>
      <c r="AV26" s="398" t="e">
        <f>#REF!/AU26*100</f>
        <v>#REF!</v>
      </c>
      <c r="AW26" s="788"/>
      <c r="AX26" s="384" t="e">
        <f>#REF!/AT26*100</f>
        <v>#REF!</v>
      </c>
      <c r="AY26" s="458">
        <f>AY15+AY25</f>
        <v>4939871</v>
      </c>
      <c r="AZ26" s="373" t="e">
        <f>ROUND(AY26/#REF!*100,1)</f>
        <v>#REF!</v>
      </c>
      <c r="BA26" s="69"/>
      <c r="BB26" s="385">
        <f>SUM(BB25,BB15)</f>
        <v>582114</v>
      </c>
      <c r="BC26" s="399" t="e">
        <f>ROUND(BB26/#REF!*100,1)</f>
        <v>#REF!</v>
      </c>
      <c r="BD26" s="464"/>
      <c r="BE26" s="386">
        <f>BE15+BE25</f>
        <v>31297174</v>
      </c>
      <c r="BF26" s="386"/>
      <c r="BG26" s="384" t="e">
        <f>ROUND(BE26/#REF!*100,1)</f>
        <v>#REF!</v>
      </c>
      <c r="BH26" s="381">
        <f>BH15+BH25</f>
        <v>0</v>
      </c>
      <c r="BI26" s="429"/>
      <c r="BJ26" s="388" t="e">
        <f>ROUND(BH26/#REF!*100,1)</f>
        <v>#REF!</v>
      </c>
      <c r="BK26" s="371" t="e">
        <f>ROUND(#REF!/BE26*100,1)</f>
        <v>#REF!</v>
      </c>
      <c r="BL26" s="381">
        <f>BL15+BL25</f>
        <v>34345637</v>
      </c>
      <c r="BM26" s="386"/>
      <c r="BN26" s="384" t="e">
        <f>ROUND(BL26/#REF!*100,1)</f>
        <v>#REF!</v>
      </c>
      <c r="BO26" s="381">
        <f>BO15+BO25</f>
        <v>14271074</v>
      </c>
      <c r="BP26" s="386"/>
      <c r="BQ26" s="472" t="e">
        <f>ROUND(BO26/#REF!*100,1)</f>
        <v>#REF!</v>
      </c>
      <c r="BR26" s="393" t="e">
        <f>ROUND(#REF!/#REF!*100,1)</f>
        <v>#REF!</v>
      </c>
      <c r="BS26" s="390">
        <f>ROUND(BO26/BL26*100,1)</f>
        <v>41.6</v>
      </c>
      <c r="BT26" s="389" t="e">
        <f>ROUND(BS26/BR26*100,1)</f>
        <v>#REF!</v>
      </c>
      <c r="BU26" s="391">
        <f>SUM(BU25,BU15)</f>
        <v>3048463</v>
      </c>
      <c r="BV26" s="391"/>
      <c r="BW26" s="371" t="e">
        <f>ROUND(BU26/#REF!*100,1)</f>
        <v>#REF!</v>
      </c>
      <c r="BX26" s="232"/>
    </row>
    <row r="27" spans="1:76" s="245" customFormat="1" ht="14.45" customHeight="1" thickTop="1" thickBot="1" x14ac:dyDescent="0.25">
      <c r="A27" s="882"/>
      <c r="B27" s="883"/>
      <c r="C27" s="884"/>
      <c r="D27" s="885"/>
      <c r="E27" s="885"/>
      <c r="F27" s="885"/>
      <c r="G27" s="885"/>
      <c r="H27" s="885"/>
      <c r="I27" s="885"/>
      <c r="J27" s="885"/>
      <c r="K27" s="885"/>
      <c r="L27" s="885"/>
      <c r="M27" s="885"/>
      <c r="N27" s="885"/>
      <c r="O27" s="885"/>
      <c r="P27" s="885"/>
      <c r="Q27" s="885"/>
      <c r="R27" s="885"/>
      <c r="S27" s="885"/>
      <c r="T27" s="885"/>
      <c r="U27" s="885"/>
      <c r="V27" s="885"/>
      <c r="W27" s="884"/>
      <c r="X27" s="885"/>
      <c r="Y27" s="885"/>
      <c r="Z27" s="885"/>
      <c r="AA27" s="885"/>
      <c r="AB27" s="885"/>
      <c r="AC27" s="885"/>
      <c r="AD27" s="885"/>
      <c r="AE27" s="885"/>
      <c r="AF27" s="885"/>
      <c r="AG27" s="885"/>
      <c r="AH27" s="885"/>
      <c r="AI27" s="885"/>
      <c r="AJ27" s="885"/>
      <c r="AK27" s="885"/>
      <c r="AL27" s="885"/>
      <c r="AM27" s="885"/>
      <c r="AN27" s="885"/>
      <c r="AO27" s="885"/>
      <c r="AP27" s="885"/>
      <c r="AQ27" s="885"/>
      <c r="AR27" s="885"/>
      <c r="AS27" s="885"/>
      <c r="AT27" s="885"/>
      <c r="AU27" s="885"/>
      <c r="AV27" s="885"/>
      <c r="AW27" s="885"/>
      <c r="AX27" s="885"/>
      <c r="AY27" s="885"/>
      <c r="AZ27" s="885"/>
      <c r="BA27" s="885"/>
      <c r="BB27" s="885"/>
      <c r="BC27" s="885"/>
      <c r="BD27" s="885"/>
      <c r="BE27" s="885"/>
      <c r="BF27" s="885"/>
      <c r="BG27" s="885"/>
      <c r="BH27" s="885"/>
      <c r="BI27" s="885"/>
      <c r="BJ27" s="885"/>
      <c r="BK27" s="885"/>
      <c r="BL27" s="885"/>
      <c r="BM27" s="885"/>
      <c r="BN27" s="885"/>
      <c r="BO27" s="885"/>
      <c r="BP27" s="885"/>
      <c r="BQ27" s="885"/>
      <c r="BR27" s="885"/>
      <c r="BS27" s="885"/>
      <c r="BT27" s="885"/>
      <c r="BU27" s="885"/>
      <c r="BV27" s="885"/>
      <c r="BW27" s="886"/>
      <c r="BX27" s="232"/>
    </row>
    <row r="28" spans="1:76" s="245" customFormat="1" ht="28.5" customHeight="1" thickTop="1" thickBot="1" x14ac:dyDescent="0.25">
      <c r="A28" s="85"/>
      <c r="B28" s="1166" t="s">
        <v>25</v>
      </c>
      <c r="C28" s="1230"/>
      <c r="D28" s="1231"/>
      <c r="E28" s="1231"/>
      <c r="F28" s="1231"/>
      <c r="G28" s="1232"/>
      <c r="H28" s="1233" t="s">
        <v>38</v>
      </c>
      <c r="I28" s="1234"/>
      <c r="J28" s="1234"/>
      <c r="K28" s="1234"/>
      <c r="L28" s="1235"/>
      <c r="M28" s="1233" t="s">
        <v>26</v>
      </c>
      <c r="N28" s="1234"/>
      <c r="O28" s="1234"/>
      <c r="P28" s="1234"/>
      <c r="Q28" s="1235"/>
      <c r="R28" s="1233" t="s">
        <v>26</v>
      </c>
      <c r="S28" s="1234"/>
      <c r="T28" s="1234"/>
      <c r="U28" s="1234"/>
      <c r="V28" s="1235"/>
      <c r="W28" s="1167"/>
      <c r="X28" s="1168"/>
      <c r="Y28" s="1167"/>
      <c r="Z28" s="1233" t="s">
        <v>31</v>
      </c>
      <c r="AA28" s="1234"/>
      <c r="AB28" s="1234"/>
      <c r="AC28" s="1234"/>
      <c r="AD28" s="1235"/>
      <c r="AE28" s="1233" t="s">
        <v>31</v>
      </c>
      <c r="AF28" s="1234"/>
      <c r="AG28" s="1234"/>
      <c r="AH28" s="1234"/>
      <c r="AI28" s="1235"/>
      <c r="AJ28" s="1233" t="s">
        <v>31</v>
      </c>
      <c r="AK28" s="1234"/>
      <c r="AL28" s="1234"/>
      <c r="AM28" s="1234"/>
      <c r="AN28" s="1235"/>
      <c r="AO28" s="1233" t="s">
        <v>31</v>
      </c>
      <c r="AP28" s="1234"/>
      <c r="AQ28" s="1234"/>
      <c r="AR28" s="1234"/>
      <c r="AS28" s="1235"/>
      <c r="AT28" s="1233" t="s">
        <v>26</v>
      </c>
      <c r="AU28" s="1234"/>
      <c r="AV28" s="1234"/>
      <c r="AW28" s="1234"/>
      <c r="AX28" s="1235"/>
      <c r="AY28" s="1233" t="s">
        <v>26</v>
      </c>
      <c r="AZ28" s="1234"/>
      <c r="BA28" s="1235"/>
      <c r="BB28" s="1233" t="s">
        <v>26</v>
      </c>
      <c r="BC28" s="1234"/>
      <c r="BD28" s="1235"/>
      <c r="BE28" s="1245" t="s">
        <v>26</v>
      </c>
      <c r="BF28" s="1246"/>
      <c r="BG28" s="1247"/>
      <c r="BH28" s="1248" t="s">
        <v>26</v>
      </c>
      <c r="BI28" s="1249"/>
      <c r="BJ28" s="1249"/>
      <c r="BK28" s="1250"/>
      <c r="BL28" s="1233" t="s">
        <v>26</v>
      </c>
      <c r="BM28" s="1234"/>
      <c r="BN28" s="1235"/>
      <c r="BO28" s="1233" t="s">
        <v>26</v>
      </c>
      <c r="BP28" s="1234"/>
      <c r="BQ28" s="1235"/>
      <c r="BR28" s="1230"/>
      <c r="BS28" s="1231"/>
      <c r="BT28" s="1232"/>
      <c r="BU28" s="1234" t="s">
        <v>26</v>
      </c>
      <c r="BV28" s="1234"/>
      <c r="BW28" s="1235"/>
      <c r="BX28" s="232"/>
    </row>
    <row r="29" spans="1:76" s="252" customFormat="1" ht="16.5" hidden="1" customHeight="1" x14ac:dyDescent="0.2">
      <c r="A29" s="76"/>
      <c r="B29" s="49" t="s">
        <v>15</v>
      </c>
      <c r="C29" s="1171"/>
      <c r="D29" s="1172"/>
      <c r="E29" s="1173"/>
      <c r="F29" s="1173"/>
      <c r="G29" s="1174"/>
      <c r="H29" s="12"/>
      <c r="I29" s="12"/>
      <c r="J29" s="17"/>
      <c r="K29" s="12"/>
      <c r="L29" s="7"/>
      <c r="M29" s="47"/>
      <c r="N29" s="35" t="s">
        <v>16</v>
      </c>
      <c r="O29" s="36"/>
      <c r="P29" s="36"/>
      <c r="Q29" s="45"/>
      <c r="R29" s="41"/>
      <c r="S29" s="38"/>
      <c r="T29" s="38"/>
      <c r="U29" s="74"/>
      <c r="V29" s="39"/>
      <c r="W29" s="258"/>
      <c r="X29" s="259"/>
      <c r="Y29" s="258"/>
      <c r="Z29" s="47"/>
      <c r="AA29" s="40"/>
      <c r="AB29" s="38" t="s">
        <v>17</v>
      </c>
      <c r="AC29" s="74"/>
      <c r="AD29" s="48"/>
      <c r="AE29" s="5"/>
      <c r="AF29" s="6"/>
      <c r="AG29" s="6"/>
      <c r="AH29" s="6"/>
      <c r="AI29" s="4"/>
      <c r="AJ29" s="6"/>
      <c r="AK29" s="6"/>
      <c r="AL29" s="6"/>
      <c r="AM29" s="6"/>
      <c r="AN29" s="6"/>
      <c r="AO29" s="789"/>
      <c r="AP29" s="789"/>
      <c r="AQ29" s="789"/>
      <c r="AR29" s="6"/>
      <c r="AS29" s="44"/>
      <c r="AT29" s="41"/>
      <c r="AU29" s="41"/>
      <c r="AV29" s="38" t="s">
        <v>18</v>
      </c>
      <c r="AW29" s="74"/>
      <c r="AX29" s="462"/>
      <c r="AY29" s="41"/>
      <c r="AZ29" s="456"/>
      <c r="BA29" s="459" t="e">
        <f t="shared" ref="BA29" si="0">AZ29/AY29*100</f>
        <v>#DIV/0!</v>
      </c>
      <c r="BB29" s="36"/>
      <c r="BC29" s="48"/>
      <c r="BD29" s="6"/>
      <c r="BE29" s="42"/>
      <c r="BF29" s="37"/>
      <c r="BG29" s="74"/>
      <c r="BH29" s="35"/>
      <c r="BI29" s="36"/>
      <c r="BJ29" s="39"/>
      <c r="BK29" s="49"/>
      <c r="BL29" s="35"/>
      <c r="BM29" s="36"/>
      <c r="BN29" s="74"/>
      <c r="BO29" s="41"/>
      <c r="BP29" s="36"/>
      <c r="BQ29" s="473"/>
      <c r="BR29" s="1191"/>
      <c r="BS29" s="1192"/>
      <c r="BT29" s="1193"/>
      <c r="BU29" s="41"/>
      <c r="BV29" s="36"/>
      <c r="BW29" s="39"/>
    </row>
    <row r="30" spans="1:76" s="245" customFormat="1" ht="12.75" customHeight="1" thickTop="1" x14ac:dyDescent="0.2">
      <c r="A30" s="114">
        <v>111</v>
      </c>
      <c r="B30" s="115" t="s">
        <v>21</v>
      </c>
      <c r="C30" s="1175"/>
      <c r="D30" s="1176"/>
      <c r="E30" s="1176"/>
      <c r="F30" s="1176"/>
      <c r="G30" s="1177"/>
      <c r="H30" s="450">
        <v>1668</v>
      </c>
      <c r="I30" s="87">
        <v>1668</v>
      </c>
      <c r="J30" s="87">
        <v>1613</v>
      </c>
      <c r="K30" s="1033">
        <v>103.40979541227526</v>
      </c>
      <c r="L30" s="416">
        <v>100</v>
      </c>
      <c r="M30" s="87">
        <v>17386.190221353234</v>
      </c>
      <c r="N30" s="87">
        <v>18363.208245132424</v>
      </c>
      <c r="O30" s="89">
        <v>17941.773865944484</v>
      </c>
      <c r="P30" s="1033">
        <v>102.34890029456824</v>
      </c>
      <c r="Q30" s="416">
        <v>105.619506121469</v>
      </c>
      <c r="R30" s="56">
        <v>25860.703964805976</v>
      </c>
      <c r="S30" s="13">
        <v>26941.414777483718</v>
      </c>
      <c r="T30" s="13">
        <v>26607.989167230873</v>
      </c>
      <c r="U30" s="1033">
        <v>101.25310337491973</v>
      </c>
      <c r="V30" s="416">
        <v>104.17896904178822</v>
      </c>
      <c r="W30" s="264">
        <v>0</v>
      </c>
      <c r="X30" s="263">
        <v>0</v>
      </c>
      <c r="Y30" s="400">
        <v>0</v>
      </c>
      <c r="Z30" s="54">
        <v>26188.843257638644</v>
      </c>
      <c r="AA30" s="13">
        <v>27297.426301426509</v>
      </c>
      <c r="AB30" s="64">
        <v>26914.19837508463</v>
      </c>
      <c r="AC30" s="1033">
        <v>101.42388757413873</v>
      </c>
      <c r="AD30" s="416">
        <v>104.23303554449477</v>
      </c>
      <c r="AE30" s="54">
        <v>25113.060304323822</v>
      </c>
      <c r="AF30" s="13">
        <v>25508.905786227348</v>
      </c>
      <c r="AG30" s="64">
        <v>25856.211916046039</v>
      </c>
      <c r="AH30" s="1033">
        <v>98.656778761922354</v>
      </c>
      <c r="AI30" s="416">
        <v>101.57625345977993</v>
      </c>
      <c r="AJ30" s="56">
        <v>60.567604808838958</v>
      </c>
      <c r="AK30" s="13">
        <v>101.07300501537449</v>
      </c>
      <c r="AL30" s="64">
        <v>76.591062965470556</v>
      </c>
      <c r="AM30" s="1033">
        <v>131.96448920018395</v>
      </c>
      <c r="AN30" s="416">
        <v>166.87634476281016</v>
      </c>
      <c r="AO30" s="13">
        <v>25173.627909132665</v>
      </c>
      <c r="AP30" s="13">
        <v>25609.97879124272</v>
      </c>
      <c r="AQ30" s="13">
        <v>25932.802979011511</v>
      </c>
      <c r="AR30" s="1033">
        <v>98.75515119584233</v>
      </c>
      <c r="AS30" s="416">
        <v>101.73336510607496</v>
      </c>
      <c r="AT30" s="56">
        <v>25906.616999490125</v>
      </c>
      <c r="AU30" s="13">
        <v>26346.270292402478</v>
      </c>
      <c r="AV30" s="64">
        <v>26838.520142180096</v>
      </c>
      <c r="AW30" s="1033">
        <v>98.165883039862607</v>
      </c>
      <c r="AX30" s="416">
        <v>101.6970694897022</v>
      </c>
      <c r="AY30" s="89">
        <v>687</v>
      </c>
      <c r="AZ30" s="89">
        <v>1331</v>
      </c>
      <c r="BA30" s="58">
        <v>193.74090247452693</v>
      </c>
      <c r="BB30" s="13">
        <v>282.22625814852114</v>
      </c>
      <c r="BC30" s="64">
        <v>951.15600902402548</v>
      </c>
      <c r="BD30" s="58">
        <v>337.01896317651671</v>
      </c>
      <c r="BE30" s="13">
        <v>3263.5304429171601</v>
      </c>
      <c r="BF30" s="15">
        <v>3638.7313865959845</v>
      </c>
      <c r="BG30" s="58">
        <v>111.49678087094676</v>
      </c>
      <c r="BH30" s="15">
        <v>0</v>
      </c>
      <c r="BI30" s="15">
        <v>0</v>
      </c>
      <c r="BJ30" s="1186"/>
      <c r="BK30" s="1187"/>
      <c r="BL30" s="15">
        <v>3162.6525306241128</v>
      </c>
      <c r="BM30" s="15">
        <v>3130.9110374048428</v>
      </c>
      <c r="BN30" s="58">
        <v>98.996364826299583</v>
      </c>
      <c r="BO30" s="64">
        <v>1244.1919321739642</v>
      </c>
      <c r="BP30" s="64">
        <v>1080.3495357248307</v>
      </c>
      <c r="BQ30" s="58">
        <v>86.831421084458142</v>
      </c>
      <c r="BR30" s="1194"/>
      <c r="BS30" s="1195"/>
      <c r="BT30" s="1187"/>
      <c r="BU30" s="13">
        <v>-100.87791229304757</v>
      </c>
      <c r="BV30" s="13">
        <v>-507.82034919114159</v>
      </c>
      <c r="BW30" s="58">
        <v>503.40093053862711</v>
      </c>
    </row>
    <row r="31" spans="1:76" s="245" customFormat="1" ht="12.75" customHeight="1" x14ac:dyDescent="0.2">
      <c r="A31" s="71">
        <v>201</v>
      </c>
      <c r="B31" s="93" t="s">
        <v>22</v>
      </c>
      <c r="C31" s="1178"/>
      <c r="D31" s="1179"/>
      <c r="E31" s="1179"/>
      <c r="F31" s="1179"/>
      <c r="G31" s="1180"/>
      <c r="H31" s="451">
        <v>1798</v>
      </c>
      <c r="I31" s="782">
        <v>1760</v>
      </c>
      <c r="J31" s="782">
        <v>1769</v>
      </c>
      <c r="K31" s="1033">
        <v>99.491237987563593</v>
      </c>
      <c r="L31" s="416">
        <v>97.886540600667402</v>
      </c>
      <c r="M31" s="783">
        <v>18689.005677567256</v>
      </c>
      <c r="N31" s="783">
        <v>20245.311551725368</v>
      </c>
      <c r="O31" s="86">
        <v>19505.507082152973</v>
      </c>
      <c r="P31" s="1033">
        <v>103.7927979337143</v>
      </c>
      <c r="Q31" s="416">
        <v>108.3273872404361</v>
      </c>
      <c r="R31" s="14">
        <v>21727.105513536098</v>
      </c>
      <c r="S31" s="15">
        <v>22894.795690326082</v>
      </c>
      <c r="T31" s="15">
        <v>22830.337110481585</v>
      </c>
      <c r="U31" s="1033">
        <v>100.28233739840356</v>
      </c>
      <c r="V31" s="416">
        <v>105.37434761414725</v>
      </c>
      <c r="W31" s="262">
        <v>0</v>
      </c>
      <c r="X31" s="266">
        <v>0</v>
      </c>
      <c r="Y31" s="401">
        <v>0</v>
      </c>
      <c r="Z31" s="19">
        <v>21971.829554405547</v>
      </c>
      <c r="AA31" s="15">
        <v>23217.699936454443</v>
      </c>
      <c r="AB31" s="29">
        <v>23066.658640226629</v>
      </c>
      <c r="AC31" s="1033">
        <v>100.65480353519607</v>
      </c>
      <c r="AD31" s="416">
        <v>105.67030787747527</v>
      </c>
      <c r="AE31" s="19">
        <v>21386.915903681806</v>
      </c>
      <c r="AF31" s="15">
        <v>22252.338690675937</v>
      </c>
      <c r="AG31" s="29">
        <v>21966.005665722379</v>
      </c>
      <c r="AH31" s="1033">
        <v>101.30352795729438</v>
      </c>
      <c r="AI31" s="416">
        <v>104.04650577433254</v>
      </c>
      <c r="AJ31" s="14">
        <v>91.227862146069612</v>
      </c>
      <c r="AK31" s="15">
        <v>113.6223109162698</v>
      </c>
      <c r="AL31" s="29">
        <v>133.21529745042494</v>
      </c>
      <c r="AM31" s="1033">
        <v>85.292239773404006</v>
      </c>
      <c r="AN31" s="416">
        <v>124.54781712887592</v>
      </c>
      <c r="AO31" s="15">
        <v>21478.143765827877</v>
      </c>
      <c r="AP31" s="15">
        <v>22365.961001592208</v>
      </c>
      <c r="AQ31" s="15">
        <v>22099.220963172804</v>
      </c>
      <c r="AR31" s="1033">
        <v>101.20701104742069</v>
      </c>
      <c r="AS31" s="416">
        <v>104.133584565985</v>
      </c>
      <c r="AT31" s="14">
        <v>22068.048932668175</v>
      </c>
      <c r="AU31" s="15">
        <v>23117.048059004548</v>
      </c>
      <c r="AV31" s="29">
        <v>22974.781869688384</v>
      </c>
      <c r="AW31" s="1033">
        <v>100.61922759538302</v>
      </c>
      <c r="AX31" s="416">
        <v>104.75347471603391</v>
      </c>
      <c r="AY31" s="86">
        <v>249</v>
      </c>
      <c r="AZ31" s="86">
        <v>529</v>
      </c>
      <c r="BA31" s="58">
        <v>212.44979919678718</v>
      </c>
      <c r="BB31" s="15">
        <v>-96.219378262624886</v>
      </c>
      <c r="BC31" s="29">
        <v>100.65187744989539</v>
      </c>
      <c r="BD31" s="58">
        <v>-104.60665955996127</v>
      </c>
      <c r="BE31" s="15">
        <v>3344.0391190312844</v>
      </c>
      <c r="BF31" s="15">
        <v>3976.9222530826737</v>
      </c>
      <c r="BG31" s="58">
        <v>118.92570964405242</v>
      </c>
      <c r="BH31" s="15">
        <v>0</v>
      </c>
      <c r="BI31" s="15">
        <v>0</v>
      </c>
      <c r="BJ31" s="1188"/>
      <c r="BK31" s="1187"/>
      <c r="BL31" s="15">
        <v>3332.3353124355945</v>
      </c>
      <c r="BM31" s="15">
        <v>3486.2248941502389</v>
      </c>
      <c r="BN31" s="58">
        <v>104.61807013058859</v>
      </c>
      <c r="BO31" s="29">
        <v>1502.0750929556948</v>
      </c>
      <c r="BP31" s="29">
        <v>1458.6247027995744</v>
      </c>
      <c r="BQ31" s="58">
        <v>97.107309057989823</v>
      </c>
      <c r="BR31" s="1196"/>
      <c r="BS31" s="1197"/>
      <c r="BT31" s="1187"/>
      <c r="BU31" s="15">
        <v>-11.703806595690017</v>
      </c>
      <c r="BV31" s="15">
        <v>-490.69735893243467</v>
      </c>
      <c r="BW31" s="58">
        <v>4192.6304482264459</v>
      </c>
    </row>
    <row r="32" spans="1:76" s="232" customFormat="1" ht="12.75" customHeight="1" x14ac:dyDescent="0.2">
      <c r="A32" s="71">
        <v>205</v>
      </c>
      <c r="B32" s="93" t="s">
        <v>103</v>
      </c>
      <c r="C32" s="1178"/>
      <c r="D32" s="1179"/>
      <c r="E32" s="1179"/>
      <c r="F32" s="1179"/>
      <c r="G32" s="1180"/>
      <c r="H32" s="451">
        <v>1918</v>
      </c>
      <c r="I32" s="783">
        <v>1944</v>
      </c>
      <c r="J32" s="783">
        <v>1922</v>
      </c>
      <c r="K32" s="1033">
        <v>101.14464099895942</v>
      </c>
      <c r="L32" s="416">
        <v>101.3555787278415</v>
      </c>
      <c r="M32" s="783">
        <v>16205.38229840918</v>
      </c>
      <c r="N32" s="783">
        <v>17103.47077180734</v>
      </c>
      <c r="O32" s="86">
        <v>16706.60434870961</v>
      </c>
      <c r="P32" s="1033">
        <v>102.37550620589386</v>
      </c>
      <c r="Q32" s="416">
        <v>105.54191475931007</v>
      </c>
      <c r="R32" s="14">
        <v>21151.6731328807</v>
      </c>
      <c r="S32" s="15">
        <v>22290.068370326011</v>
      </c>
      <c r="T32" s="15">
        <v>21800.690916480391</v>
      </c>
      <c r="U32" s="1033">
        <v>102.24477956098022</v>
      </c>
      <c r="V32" s="416">
        <v>105.38205762869724</v>
      </c>
      <c r="W32" s="262">
        <v>0</v>
      </c>
      <c r="X32" s="266">
        <v>0</v>
      </c>
      <c r="Y32" s="401">
        <v>0</v>
      </c>
      <c r="Z32" s="19">
        <v>21351.04201719485</v>
      </c>
      <c r="AA32" s="15">
        <v>22484.686053135087</v>
      </c>
      <c r="AB32" s="29">
        <v>21981.602926234504</v>
      </c>
      <c r="AC32" s="1033">
        <v>102.28865532959001</v>
      </c>
      <c r="AD32" s="416">
        <v>105.30954899075778</v>
      </c>
      <c r="AE32" s="19">
        <v>21045.374017696311</v>
      </c>
      <c r="AF32" s="15">
        <v>21549.093399415451</v>
      </c>
      <c r="AG32" s="29">
        <v>21166.788864052025</v>
      </c>
      <c r="AH32" s="1033">
        <v>101.80615273208824</v>
      </c>
      <c r="AI32" s="416">
        <v>102.39349218168125</v>
      </c>
      <c r="AJ32" s="14">
        <v>101.88823346991562</v>
      </c>
      <c r="AK32" s="15">
        <v>83.107352609448512</v>
      </c>
      <c r="AL32" s="29">
        <v>96.427555374923799</v>
      </c>
      <c r="AM32" s="1033">
        <v>86.186310838551833</v>
      </c>
      <c r="AN32" s="416">
        <v>81.567173930822435</v>
      </c>
      <c r="AO32" s="15">
        <v>21147.26225116623</v>
      </c>
      <c r="AP32" s="15">
        <v>21632.200752024899</v>
      </c>
      <c r="AQ32" s="15">
        <v>21263.216419426946</v>
      </c>
      <c r="AR32" s="1033">
        <v>101.73531757999147</v>
      </c>
      <c r="AS32" s="416">
        <v>102.29315026739184</v>
      </c>
      <c r="AT32" s="14">
        <v>21775.049981195196</v>
      </c>
      <c r="AU32" s="15">
        <v>22275.260750109948</v>
      </c>
      <c r="AV32" s="29">
        <v>21974.785612680349</v>
      </c>
      <c r="AW32" s="1033">
        <v>101.36736322586106</v>
      </c>
      <c r="AX32" s="416">
        <v>102.29717391852937</v>
      </c>
      <c r="AY32" s="86">
        <v>4</v>
      </c>
      <c r="AZ32" s="86">
        <v>658</v>
      </c>
      <c r="BA32" s="58">
        <v>16450</v>
      </c>
      <c r="BB32" s="15">
        <v>-424.00796400034312</v>
      </c>
      <c r="BC32" s="29">
        <v>209.42530302513944</v>
      </c>
      <c r="BD32" s="58">
        <v>-49.391832419678316</v>
      </c>
      <c r="BE32" s="15">
        <v>2575.4460368046343</v>
      </c>
      <c r="BF32" s="15">
        <v>2724.7700838846936</v>
      </c>
      <c r="BG32" s="58">
        <v>105.79798780273906</v>
      </c>
      <c r="BH32" s="15">
        <v>0</v>
      </c>
      <c r="BI32" s="15">
        <v>0</v>
      </c>
      <c r="BJ32" s="1188"/>
      <c r="BK32" s="1187"/>
      <c r="BL32" s="15">
        <v>3817.646990901113</v>
      </c>
      <c r="BM32" s="15">
        <v>3937.8808606903895</v>
      </c>
      <c r="BN32" s="58">
        <v>103.14942345575268</v>
      </c>
      <c r="BO32" s="29">
        <v>1892.5165119394023</v>
      </c>
      <c r="BP32" s="29">
        <v>1910.9173437974173</v>
      </c>
      <c r="BQ32" s="58">
        <v>100.97229438908082</v>
      </c>
      <c r="BR32" s="1196"/>
      <c r="BS32" s="1197"/>
      <c r="BT32" s="1187"/>
      <c r="BU32" s="15">
        <v>1242.2009540964784</v>
      </c>
      <c r="BV32" s="15">
        <v>1213.1107768056954</v>
      </c>
      <c r="BW32" s="58">
        <v>97.658174613789285</v>
      </c>
      <c r="BX32" s="245"/>
    </row>
    <row r="33" spans="1:76" s="232" customFormat="1" ht="12.75" customHeight="1" x14ac:dyDescent="0.2">
      <c r="A33" s="71">
        <v>207</v>
      </c>
      <c r="B33" s="93" t="s">
        <v>71</v>
      </c>
      <c r="C33" s="1178"/>
      <c r="D33" s="1179"/>
      <c r="E33" s="1179"/>
      <c r="F33" s="1179"/>
      <c r="G33" s="1180"/>
      <c r="H33" s="451">
        <v>1951</v>
      </c>
      <c r="I33" s="784">
        <v>1936</v>
      </c>
      <c r="J33" s="784">
        <v>1869</v>
      </c>
      <c r="K33" s="1033">
        <v>103.58480470840021</v>
      </c>
      <c r="L33" s="416">
        <v>99.231163505894415</v>
      </c>
      <c r="M33" s="783">
        <v>23111.513185992248</v>
      </c>
      <c r="N33" s="783">
        <v>24193.201070087431</v>
      </c>
      <c r="O33" s="86">
        <v>24104.770340377072</v>
      </c>
      <c r="P33" s="1033">
        <v>100.36685987238896</v>
      </c>
      <c r="Q33" s="416">
        <v>104.68029884235702</v>
      </c>
      <c r="R33" s="14">
        <v>20981.099919600088</v>
      </c>
      <c r="S33" s="15">
        <v>22232.855311483654</v>
      </c>
      <c r="T33" s="15">
        <v>22109.105513041279</v>
      </c>
      <c r="U33" s="1033">
        <v>100.55972322520863</v>
      </c>
      <c r="V33" s="416">
        <v>105.96610948272642</v>
      </c>
      <c r="W33" s="262">
        <v>0</v>
      </c>
      <c r="X33" s="266">
        <v>0</v>
      </c>
      <c r="Y33" s="401">
        <v>0</v>
      </c>
      <c r="Z33" s="19">
        <v>21215.500235234143</v>
      </c>
      <c r="AA33" s="15">
        <v>22473.329568516234</v>
      </c>
      <c r="AB33" s="29">
        <v>22345.276147197819</v>
      </c>
      <c r="AC33" s="1033">
        <v>100.57306707903216</v>
      </c>
      <c r="AD33" s="416">
        <v>105.92882241443979</v>
      </c>
      <c r="AE33" s="19">
        <v>20249.053979117714</v>
      </c>
      <c r="AF33" s="15">
        <v>21221.347886962052</v>
      </c>
      <c r="AG33" s="29">
        <v>21499.81570014689</v>
      </c>
      <c r="AH33" s="1033">
        <v>98.704789766253981</v>
      </c>
      <c r="AI33" s="416">
        <v>104.80167571703367</v>
      </c>
      <c r="AJ33" s="14">
        <v>93.346602256349627</v>
      </c>
      <c r="AK33" s="15">
        <v>113.80877202383653</v>
      </c>
      <c r="AL33" s="29">
        <v>94.212984612337635</v>
      </c>
      <c r="AM33" s="1033">
        <v>120.79945507737659</v>
      </c>
      <c r="AN33" s="416">
        <v>121.92063693040849</v>
      </c>
      <c r="AO33" s="15">
        <v>20342.400581374066</v>
      </c>
      <c r="AP33" s="15">
        <v>21335.156658985892</v>
      </c>
      <c r="AQ33" s="15">
        <v>21594.028684759225</v>
      </c>
      <c r="AR33" s="1033">
        <v>98.801186987604396</v>
      </c>
      <c r="AS33" s="416">
        <v>104.88023069667017</v>
      </c>
      <c r="AT33" s="14">
        <v>21050.917684319847</v>
      </c>
      <c r="AU33" s="15">
        <v>22034.398611689343</v>
      </c>
      <c r="AV33" s="29">
        <v>22386.299368979307</v>
      </c>
      <c r="AW33" s="1033">
        <v>98.428053018099121</v>
      </c>
      <c r="AX33" s="416">
        <v>104.67191474556029</v>
      </c>
      <c r="AY33" s="86">
        <v>639</v>
      </c>
      <c r="AZ33" s="86">
        <v>898</v>
      </c>
      <c r="BA33" s="58">
        <v>140.5320813771518</v>
      </c>
      <c r="BB33" s="15">
        <v>164.58255091429479</v>
      </c>
      <c r="BC33" s="29">
        <v>438.93095682689125</v>
      </c>
      <c r="BD33" s="58">
        <v>266.69349477725711</v>
      </c>
      <c r="BE33" s="15">
        <v>2828.5841345078315</v>
      </c>
      <c r="BF33" s="15">
        <v>3183.5829242186287</v>
      </c>
      <c r="BG33" s="58">
        <v>112.55040588610832</v>
      </c>
      <c r="BH33" s="15">
        <v>0</v>
      </c>
      <c r="BI33" s="15">
        <v>0</v>
      </c>
      <c r="BJ33" s="1188"/>
      <c r="BK33" s="1187"/>
      <c r="BL33" s="15">
        <v>4255.5442721503114</v>
      </c>
      <c r="BM33" s="15">
        <v>4324.5341038842189</v>
      </c>
      <c r="BN33" s="58">
        <v>101.62117527916227</v>
      </c>
      <c r="BO33" s="29">
        <v>2026.2594517349703</v>
      </c>
      <c r="BP33" s="29">
        <v>2039.7998876050956</v>
      </c>
      <c r="BQ33" s="58">
        <v>100.66824788200401</v>
      </c>
      <c r="BR33" s="1196"/>
      <c r="BS33" s="1197"/>
      <c r="BT33" s="1187"/>
      <c r="BU33" s="15">
        <v>1426.9601376424794</v>
      </c>
      <c r="BV33" s="15">
        <v>1140.9511796655909</v>
      </c>
      <c r="BW33" s="58">
        <v>79.956766104944464</v>
      </c>
      <c r="BX33" s="245"/>
    </row>
    <row r="34" spans="1:76" s="232" customFormat="1" ht="12.75" customHeight="1" x14ac:dyDescent="0.2">
      <c r="A34" s="71">
        <v>209</v>
      </c>
      <c r="B34" s="93" t="s">
        <v>97</v>
      </c>
      <c r="C34" s="1181"/>
      <c r="D34" s="1179"/>
      <c r="E34" s="1179"/>
      <c r="F34" s="1179"/>
      <c r="G34" s="1180"/>
      <c r="H34" s="451">
        <v>1764</v>
      </c>
      <c r="I34" s="783">
        <v>1840</v>
      </c>
      <c r="J34" s="783">
        <v>1765</v>
      </c>
      <c r="K34" s="1033">
        <v>104.24929178470255</v>
      </c>
      <c r="L34" s="416">
        <v>104.30839002267574</v>
      </c>
      <c r="M34" s="783">
        <v>22517.928629848047</v>
      </c>
      <c r="N34" s="783">
        <v>23715.611546333545</v>
      </c>
      <c r="O34" s="86">
        <v>23437.776597627897</v>
      </c>
      <c r="P34" s="1033">
        <v>101.18541512480226</v>
      </c>
      <c r="Q34" s="416">
        <v>105.31879701802562</v>
      </c>
      <c r="R34" s="14">
        <v>23206.390885741755</v>
      </c>
      <c r="S34" s="15">
        <v>24155.3602935987</v>
      </c>
      <c r="T34" s="15">
        <v>24244.999114887592</v>
      </c>
      <c r="U34" s="1033">
        <v>99.630279131526748</v>
      </c>
      <c r="V34" s="416">
        <v>104.08925891375898</v>
      </c>
      <c r="W34" s="262">
        <v>0</v>
      </c>
      <c r="X34" s="266">
        <v>0</v>
      </c>
      <c r="Y34" s="401">
        <v>0</v>
      </c>
      <c r="Z34" s="19">
        <v>23460.813855050004</v>
      </c>
      <c r="AA34" s="15">
        <v>24386.936269320347</v>
      </c>
      <c r="AB34" s="29">
        <v>24451.669322003894</v>
      </c>
      <c r="AC34" s="1033">
        <v>99.735261213330347</v>
      </c>
      <c r="AD34" s="416">
        <v>103.947528930549</v>
      </c>
      <c r="AE34" s="19">
        <v>22750.218816810873</v>
      </c>
      <c r="AF34" s="15">
        <v>23890.422753899358</v>
      </c>
      <c r="AG34" s="29">
        <v>23459.019295450522</v>
      </c>
      <c r="AH34" s="1033">
        <v>101.83896629699478</v>
      </c>
      <c r="AI34" s="416">
        <v>105.01183723229049</v>
      </c>
      <c r="AJ34" s="14">
        <v>196.79164335012126</v>
      </c>
      <c r="AK34" s="15">
        <v>184.10614722281036</v>
      </c>
      <c r="AL34" s="29">
        <v>187.64383076650734</v>
      </c>
      <c r="AM34" s="1033">
        <v>98.114681666193945</v>
      </c>
      <c r="AN34" s="416">
        <v>93.55384410061481</v>
      </c>
      <c r="AO34" s="15">
        <v>22947.010460160993</v>
      </c>
      <c r="AP34" s="15">
        <v>24074.528901122168</v>
      </c>
      <c r="AQ34" s="15">
        <v>23646.663126217027</v>
      </c>
      <c r="AR34" s="1033">
        <v>101.80941290794965</v>
      </c>
      <c r="AS34" s="416">
        <v>104.91357444107456</v>
      </c>
      <c r="AT34" s="14">
        <v>23639.770134733761</v>
      </c>
      <c r="AU34" s="15">
        <v>24815.858564471735</v>
      </c>
      <c r="AV34" s="29">
        <v>24448.228004956629</v>
      </c>
      <c r="AW34" s="1033">
        <v>101.50371045067385</v>
      </c>
      <c r="AX34" s="416">
        <v>104.97504173278722</v>
      </c>
      <c r="AY34" s="86">
        <v>259</v>
      </c>
      <c r="AZ34" s="86">
        <v>81</v>
      </c>
      <c r="BA34" s="58">
        <v>31.274131274131271</v>
      </c>
      <c r="BB34" s="15">
        <v>-178.95627968375589</v>
      </c>
      <c r="BC34" s="29">
        <v>-428.92229515138683</v>
      </c>
      <c r="BD34" s="58">
        <v>239.67993518269407</v>
      </c>
      <c r="BE34" s="15">
        <v>2649.5630838104257</v>
      </c>
      <c r="BF34" s="15">
        <v>2369.8214411743947</v>
      </c>
      <c r="BG34" s="58">
        <v>89.441970853786017</v>
      </c>
      <c r="BH34" s="15">
        <v>0</v>
      </c>
      <c r="BI34" s="15">
        <v>0</v>
      </c>
      <c r="BJ34" s="1188"/>
      <c r="BK34" s="1187"/>
      <c r="BL34" s="15">
        <v>3559.5038239134487</v>
      </c>
      <c r="BM34" s="15">
        <v>3920.2837179758626</v>
      </c>
      <c r="BN34" s="58">
        <v>110.13567935054947</v>
      </c>
      <c r="BO34" s="29">
        <v>1039.7887879700972</v>
      </c>
      <c r="BP34" s="29">
        <v>1091.537864351754</v>
      </c>
      <c r="BQ34" s="58">
        <v>104.97688347675711</v>
      </c>
      <c r="BR34" s="1196"/>
      <c r="BS34" s="1197"/>
      <c r="BT34" s="1187"/>
      <c r="BU34" s="15">
        <v>909.94074010302324</v>
      </c>
      <c r="BV34" s="15">
        <v>1550.4622768014681</v>
      </c>
      <c r="BW34" s="58">
        <v>170.39156600746605</v>
      </c>
      <c r="BX34" s="245"/>
    </row>
    <row r="35" spans="1:76" s="232" customFormat="1" ht="12.75" customHeight="1" x14ac:dyDescent="0.2">
      <c r="A35" s="71">
        <v>211</v>
      </c>
      <c r="B35" s="93" t="s">
        <v>19</v>
      </c>
      <c r="C35" s="1181"/>
      <c r="D35" s="1179"/>
      <c r="E35" s="1179"/>
      <c r="F35" s="1179"/>
      <c r="G35" s="1180"/>
      <c r="H35" s="451">
        <v>2189</v>
      </c>
      <c r="I35" s="783">
        <v>2199</v>
      </c>
      <c r="J35" s="783">
        <v>2069</v>
      </c>
      <c r="K35" s="1033">
        <v>106.28322861285646</v>
      </c>
      <c r="L35" s="416">
        <v>100.45682960255824</v>
      </c>
      <c r="M35" s="783">
        <v>20726.916469574899</v>
      </c>
      <c r="N35" s="783">
        <v>21628.745219879711</v>
      </c>
      <c r="O35" s="86">
        <v>21590.389248248608</v>
      </c>
      <c r="P35" s="1033">
        <v>100.17765298804984</v>
      </c>
      <c r="Q35" s="416">
        <v>104.35100296577453</v>
      </c>
      <c r="R35" s="14">
        <v>21898.092849653483</v>
      </c>
      <c r="S35" s="15">
        <v>23020.036339392227</v>
      </c>
      <c r="T35" s="15">
        <v>22979.948195993387</v>
      </c>
      <c r="U35" s="1033">
        <v>100.17444836279408</v>
      </c>
      <c r="V35" s="416">
        <v>105.12347580879171</v>
      </c>
      <c r="W35" s="262">
        <v>0</v>
      </c>
      <c r="X35" s="266">
        <v>0</v>
      </c>
      <c r="Y35" s="401">
        <v>0</v>
      </c>
      <c r="Z35" s="19">
        <v>22091.077810401686</v>
      </c>
      <c r="AA35" s="15">
        <v>23212.942474012521</v>
      </c>
      <c r="AB35" s="29">
        <v>23129.495184163399</v>
      </c>
      <c r="AC35" s="1033">
        <v>100.36078301400309</v>
      </c>
      <c r="AD35" s="416">
        <v>105.07836092579691</v>
      </c>
      <c r="AE35" s="19">
        <v>21708.125732649976</v>
      </c>
      <c r="AF35" s="15">
        <v>22664.405479936882</v>
      </c>
      <c r="AG35" s="29">
        <v>22359.40864118309</v>
      </c>
      <c r="AH35" s="1033">
        <v>101.36406487151912</v>
      </c>
      <c r="AI35" s="416">
        <v>104.4051695621452</v>
      </c>
      <c r="AJ35" s="14">
        <v>91.863004963381385</v>
      </c>
      <c r="AK35" s="15">
        <v>91.547792665217329</v>
      </c>
      <c r="AL35" s="29">
        <v>97.550160736060306</v>
      </c>
      <c r="AM35" s="1033">
        <v>93.846890640105173</v>
      </c>
      <c r="AN35" s="416">
        <v>99.656866985475048</v>
      </c>
      <c r="AO35" s="15">
        <v>21799.988737613359</v>
      </c>
      <c r="AP35" s="15">
        <v>22755.953272602099</v>
      </c>
      <c r="AQ35" s="15">
        <v>22456.958801919154</v>
      </c>
      <c r="AR35" s="1033">
        <v>101.3314112267837</v>
      </c>
      <c r="AS35" s="416">
        <v>104.38516068285546</v>
      </c>
      <c r="AT35" s="14">
        <v>22453.989978062138</v>
      </c>
      <c r="AU35" s="15">
        <v>23432.226102115088</v>
      </c>
      <c r="AV35" s="29">
        <v>23129.542023229053</v>
      </c>
      <c r="AW35" s="1033">
        <v>101.3086470911618</v>
      </c>
      <c r="AX35" s="416">
        <v>104.35662492505206</v>
      </c>
      <c r="AY35" s="86">
        <v>98</v>
      </c>
      <c r="AZ35" s="86">
        <v>264</v>
      </c>
      <c r="BA35" s="58">
        <v>269.38775510204079</v>
      </c>
      <c r="BB35" s="15">
        <v>-362.91216766045329</v>
      </c>
      <c r="BC35" s="29">
        <v>-219.28362810256681</v>
      </c>
      <c r="BD35" s="58">
        <v>60.423333148678623</v>
      </c>
      <c r="BE35" s="15">
        <v>2336.6961868096832</v>
      </c>
      <c r="BF35" s="15">
        <v>2600.0338401858417</v>
      </c>
      <c r="BG35" s="58">
        <v>111.26965734196264</v>
      </c>
      <c r="BH35" s="15">
        <v>0</v>
      </c>
      <c r="BI35" s="15">
        <v>0</v>
      </c>
      <c r="BJ35" s="1188"/>
      <c r="BK35" s="1187"/>
      <c r="BL35" s="15">
        <v>3027.2272162711347</v>
      </c>
      <c r="BM35" s="15">
        <v>3137.291031031295</v>
      </c>
      <c r="BN35" s="58">
        <v>103.63579628805446</v>
      </c>
      <c r="BO35" s="29">
        <v>1112.7928022245592</v>
      </c>
      <c r="BP35" s="29">
        <v>1114.4597717029296</v>
      </c>
      <c r="BQ35" s="58">
        <v>100.14980052666031</v>
      </c>
      <c r="BR35" s="1196"/>
      <c r="BS35" s="1197"/>
      <c r="BT35" s="1187"/>
      <c r="BU35" s="15">
        <v>690.53102946145168</v>
      </c>
      <c r="BV35" s="15">
        <v>537.25719084545358</v>
      </c>
      <c r="BW35" s="58">
        <v>77.803482815893574</v>
      </c>
      <c r="BX35" s="245"/>
    </row>
    <row r="36" spans="1:76" s="232" customFormat="1" ht="12.75" customHeight="1" thickBot="1" x14ac:dyDescent="0.25">
      <c r="A36" s="71">
        <v>213</v>
      </c>
      <c r="B36" s="94" t="s">
        <v>44</v>
      </c>
      <c r="C36" s="1178"/>
      <c r="D36" s="1179"/>
      <c r="E36" s="1179"/>
      <c r="F36" s="1179"/>
      <c r="G36" s="1180"/>
      <c r="H36" s="451">
        <v>1995</v>
      </c>
      <c r="I36" s="783">
        <v>1976</v>
      </c>
      <c r="J36" s="783">
        <v>1974</v>
      </c>
      <c r="K36" s="1033">
        <v>100.10131712259371</v>
      </c>
      <c r="L36" s="416">
        <v>99.047619047619051</v>
      </c>
      <c r="M36" s="783">
        <v>14837.923512484917</v>
      </c>
      <c r="N36" s="783">
        <v>15464.711767519346</v>
      </c>
      <c r="O36" s="86">
        <v>15313.439740920658</v>
      </c>
      <c r="P36" s="1033">
        <v>100.98783832475246</v>
      </c>
      <c r="Q36" s="416">
        <v>104.22423160833144</v>
      </c>
      <c r="R36" s="14">
        <v>20676.413255360625</v>
      </c>
      <c r="S36" s="785">
        <v>21918.921978867496</v>
      </c>
      <c r="T36" s="785">
        <v>21929.215822345592</v>
      </c>
      <c r="U36" s="1033">
        <v>99.953058770721725</v>
      </c>
      <c r="V36" s="416">
        <v>106.00930494163312</v>
      </c>
      <c r="W36" s="262">
        <v>0</v>
      </c>
      <c r="X36" s="266">
        <v>0</v>
      </c>
      <c r="Y36" s="401">
        <v>0</v>
      </c>
      <c r="Z36" s="19">
        <v>20859.233732479348</v>
      </c>
      <c r="AA36" s="785">
        <v>22083.316966771643</v>
      </c>
      <c r="AB36" s="29">
        <v>22091.58454776775</v>
      </c>
      <c r="AC36" s="1033">
        <v>99.962575880520333</v>
      </c>
      <c r="AD36" s="416">
        <v>105.86830393671801</v>
      </c>
      <c r="AE36" s="19">
        <v>20442.193446579415</v>
      </c>
      <c r="AF36" s="785">
        <v>21331.232251907957</v>
      </c>
      <c r="AG36" s="29">
        <v>21260.235947258851</v>
      </c>
      <c r="AH36" s="1033">
        <v>100.33393940135579</v>
      </c>
      <c r="AI36" s="416">
        <v>104.34903821672476</v>
      </c>
      <c r="AJ36" s="14">
        <v>116.03545901791516</v>
      </c>
      <c r="AK36" s="785">
        <v>105.10105292830521</v>
      </c>
      <c r="AL36" s="29">
        <v>113.09275965764515</v>
      </c>
      <c r="AM36" s="1033">
        <v>92.9334939269919</v>
      </c>
      <c r="AN36" s="416">
        <v>90.576668388995003</v>
      </c>
      <c r="AO36" s="15">
        <v>20558.228905597327</v>
      </c>
      <c r="AP36" s="15">
        <v>21436.333304836262</v>
      </c>
      <c r="AQ36" s="15">
        <v>21373.328706916491</v>
      </c>
      <c r="AR36" s="1033">
        <v>100.29478140154828</v>
      </c>
      <c r="AS36" s="416">
        <v>104.27130373570195</v>
      </c>
      <c r="AT36" s="14">
        <v>21204.787431541816</v>
      </c>
      <c r="AU36" s="15">
        <v>22141.159861642867</v>
      </c>
      <c r="AV36" s="29">
        <v>22080.557483229237</v>
      </c>
      <c r="AW36" s="1033">
        <v>100.27446036387289</v>
      </c>
      <c r="AX36" s="416">
        <v>104.41585388735474</v>
      </c>
      <c r="AY36" s="86">
        <v>118</v>
      </c>
      <c r="AZ36" s="86">
        <v>483</v>
      </c>
      <c r="BA36" s="58">
        <v>409.32203389830511</v>
      </c>
      <c r="BB36" s="133">
        <v>-345.55369906247097</v>
      </c>
      <c r="BC36" s="120">
        <v>-57.842894871220189</v>
      </c>
      <c r="BD36" s="58">
        <v>16.739191340782913</v>
      </c>
      <c r="BE36" s="15">
        <v>2417.9035551842571</v>
      </c>
      <c r="BF36" s="15">
        <v>2820.2581834733924</v>
      </c>
      <c r="BG36" s="58">
        <v>116.64064008783319</v>
      </c>
      <c r="BH36" s="15">
        <v>0</v>
      </c>
      <c r="BI36" s="15">
        <v>0</v>
      </c>
      <c r="BJ36" s="1188"/>
      <c r="BK36" s="1187"/>
      <c r="BL36" s="15">
        <v>2648.0622853429868</v>
      </c>
      <c r="BM36" s="15">
        <v>2810.3319600825334</v>
      </c>
      <c r="BN36" s="58">
        <v>106.12786472726523</v>
      </c>
      <c r="BO36" s="29">
        <v>1133.3008447043535</v>
      </c>
      <c r="BP36" s="29">
        <v>1180.8878609404496</v>
      </c>
      <c r="BQ36" s="58">
        <v>104.19897474341954</v>
      </c>
      <c r="BR36" s="1196"/>
      <c r="BS36" s="1197"/>
      <c r="BT36" s="1187"/>
      <c r="BU36" s="15">
        <v>230.15873015873015</v>
      </c>
      <c r="BV36" s="15">
        <v>-9.9262233908589099</v>
      </c>
      <c r="BW36" s="58">
        <v>-4.3127729215455952</v>
      </c>
      <c r="BX36" s="245"/>
    </row>
    <row r="37" spans="1:76" s="405" customFormat="1" ht="14.45" customHeight="1" thickTop="1" thickBot="1" x14ac:dyDescent="0.25">
      <c r="A37" s="72" t="s">
        <v>20</v>
      </c>
      <c r="B37" s="70"/>
      <c r="C37" s="1182"/>
      <c r="D37" s="1182"/>
      <c r="E37" s="1182"/>
      <c r="F37" s="1182"/>
      <c r="G37" s="1183"/>
      <c r="H37" s="771">
        <v>1973</v>
      </c>
      <c r="I37" s="771">
        <v>1975</v>
      </c>
      <c r="J37" s="771">
        <v>1926</v>
      </c>
      <c r="K37" s="881">
        <v>102.54413291796469</v>
      </c>
      <c r="L37" s="881">
        <v>100.10136847440445</v>
      </c>
      <c r="M37" s="68">
        <v>19066.38132325187</v>
      </c>
      <c r="N37" s="771">
        <v>20069.854051422677</v>
      </c>
      <c r="O37" s="771">
        <v>19796.45728383497</v>
      </c>
      <c r="P37" s="881">
        <v>101.38103885795238</v>
      </c>
      <c r="Q37" s="881">
        <v>105.26304761851715</v>
      </c>
      <c r="R37" s="68">
        <v>21442.245021283816</v>
      </c>
      <c r="S37" s="771">
        <v>22605.320497487053</v>
      </c>
      <c r="T37" s="771">
        <v>22434.299364319133</v>
      </c>
      <c r="U37" s="881">
        <v>100.76231992089721</v>
      </c>
      <c r="V37" s="881">
        <v>105.42422435266809</v>
      </c>
      <c r="W37" s="287" t="e">
        <v>#REF!</v>
      </c>
      <c r="X37" s="283" t="e">
        <v>#REF!</v>
      </c>
      <c r="Y37" s="404" t="e">
        <v>#REF!</v>
      </c>
      <c r="Z37" s="68">
        <v>21652.853586352874</v>
      </c>
      <c r="AA37" s="771">
        <v>22824.955442552393</v>
      </c>
      <c r="AB37" s="771">
        <v>22622.900846489898</v>
      </c>
      <c r="AC37" s="881">
        <v>100.89314185405999</v>
      </c>
      <c r="AD37" s="881">
        <v>105.41315190409017</v>
      </c>
      <c r="AE37" s="68">
        <v>21149.602823082259</v>
      </c>
      <c r="AF37" s="771">
        <v>21975.406632305883</v>
      </c>
      <c r="AG37" s="771">
        <v>21764.027576937882</v>
      </c>
      <c r="AH37" s="881">
        <v>100.97123133400174</v>
      </c>
      <c r="AI37" s="881">
        <v>103.90458306064431</v>
      </c>
      <c r="AJ37" s="68">
        <v>100.29176572052367</v>
      </c>
      <c r="AK37" s="771">
        <v>100.44338584428348</v>
      </c>
      <c r="AL37" s="771">
        <v>106.58428498795772</v>
      </c>
      <c r="AM37" s="881">
        <v>94.238457250646235</v>
      </c>
      <c r="AN37" s="881">
        <v>100.15117903515861</v>
      </c>
      <c r="AO37" s="68">
        <v>21249.894588802781</v>
      </c>
      <c r="AP37" s="771">
        <v>22075.850018150166</v>
      </c>
      <c r="AQ37" s="771">
        <v>21870.611861925838</v>
      </c>
      <c r="AR37" s="881">
        <v>100.93841981888775</v>
      </c>
      <c r="AS37" s="881">
        <v>103.88686836019698</v>
      </c>
      <c r="AT37" s="68">
        <v>21896.147975269741</v>
      </c>
      <c r="AU37" s="771">
        <v>22763.121731698509</v>
      </c>
      <c r="AV37" s="771">
        <v>22612.139492539896</v>
      </c>
      <c r="AW37" s="881">
        <v>100.66770435061407</v>
      </c>
      <c r="AX37" s="1035">
        <v>103.9594807150918</v>
      </c>
      <c r="AY37" s="897">
        <v>192</v>
      </c>
      <c r="AZ37" s="771">
        <v>529</v>
      </c>
      <c r="BA37" s="1035">
        <v>275.52083333333337</v>
      </c>
      <c r="BB37" s="897">
        <v>-243.29438891686735</v>
      </c>
      <c r="BC37" s="771">
        <v>61.833710853889151</v>
      </c>
      <c r="BD37" s="1035">
        <v>-25.415181636193619</v>
      </c>
      <c r="BE37" s="771">
        <v>2658.4378739925796</v>
      </c>
      <c r="BF37" s="771">
        <v>2954.9314295037289</v>
      </c>
      <c r="BG37" s="1035">
        <v>111.15292399388895</v>
      </c>
      <c r="BH37" s="771">
        <v>0</v>
      </c>
      <c r="BI37" s="771">
        <v>0</v>
      </c>
      <c r="BJ37" s="1182"/>
      <c r="BK37" s="1183"/>
      <c r="BL37" s="771">
        <v>3470.756494900058</v>
      </c>
      <c r="BM37" s="771">
        <v>3593.6995260617409</v>
      </c>
      <c r="BN37" s="1035">
        <v>103.54225458750379</v>
      </c>
      <c r="BO37" s="771">
        <v>1534.5600605493498</v>
      </c>
      <c r="BP37" s="771">
        <v>1539.2596323010212</v>
      </c>
      <c r="BQ37" s="1035">
        <v>100.30624879875923</v>
      </c>
      <c r="BR37" s="1198"/>
      <c r="BS37" s="1182"/>
      <c r="BT37" s="1183"/>
      <c r="BU37" s="898">
        <v>812.31862090747848</v>
      </c>
      <c r="BV37" s="771">
        <v>638.76809655801185</v>
      </c>
      <c r="BW37" s="1035">
        <v>78.635166068754486</v>
      </c>
      <c r="BX37" s="232"/>
    </row>
    <row r="38" spans="1:76" s="405" customFormat="1" ht="14.25" customHeight="1" thickTop="1" thickBot="1" x14ac:dyDescent="0.25">
      <c r="A38" s="73" t="s">
        <v>83</v>
      </c>
      <c r="B38" s="116"/>
      <c r="C38" s="1184"/>
      <c r="D38" s="1185"/>
      <c r="E38" s="1185"/>
      <c r="F38" s="1185"/>
      <c r="G38" s="1183"/>
      <c r="H38" s="62">
        <v>1787</v>
      </c>
      <c r="I38" s="62">
        <v>1788</v>
      </c>
      <c r="J38" s="62">
        <v>1735</v>
      </c>
      <c r="K38" s="1034">
        <v>103.05475504322767</v>
      </c>
      <c r="L38" s="66">
        <v>100.05595970900951</v>
      </c>
      <c r="M38" s="67">
        <v>18109.95159841518</v>
      </c>
      <c r="N38" s="62">
        <v>19102.399658354374</v>
      </c>
      <c r="O38" s="62">
        <v>18745.465038620896</v>
      </c>
      <c r="P38" s="1034">
        <v>101.90411184250748</v>
      </c>
      <c r="Q38" s="66">
        <v>105.48012541362088</v>
      </c>
      <c r="R38" s="62">
        <v>23957.402652329321</v>
      </c>
      <c r="S38" s="62">
        <v>25063.342803275125</v>
      </c>
      <c r="T38" s="62">
        <v>24799.401448306337</v>
      </c>
      <c r="U38" s="1034">
        <v>101.06430534430022</v>
      </c>
      <c r="V38" s="66">
        <v>104.61627734439848</v>
      </c>
      <c r="W38" s="287" t="e">
        <v>#REF!</v>
      </c>
      <c r="X38" s="283" t="e">
        <v>#REF!</v>
      </c>
      <c r="Y38" s="404" t="e">
        <v>#REF!</v>
      </c>
      <c r="Z38" s="67">
        <v>24234.914250921047</v>
      </c>
      <c r="AA38" s="62">
        <v>25360.286185662568</v>
      </c>
      <c r="AB38" s="62">
        <v>25054.647623839744</v>
      </c>
      <c r="AC38" s="1034">
        <v>101.21988768874964</v>
      </c>
      <c r="AD38" s="66">
        <v>104.64359775772158</v>
      </c>
      <c r="AE38" s="67">
        <v>23405.756033215424</v>
      </c>
      <c r="AF38" s="62">
        <v>23978.458036859043</v>
      </c>
      <c r="AG38" s="62">
        <v>24082.943012802913</v>
      </c>
      <c r="AH38" s="1034">
        <v>99.56614531750408</v>
      </c>
      <c r="AI38" s="66">
        <v>102.44684257509516</v>
      </c>
      <c r="AJ38" s="67">
        <v>77.679237748438794</v>
      </c>
      <c r="AK38" s="62">
        <v>100.80030104648122</v>
      </c>
      <c r="AL38" s="62">
        <v>89.588045386876999</v>
      </c>
      <c r="AM38" s="1034">
        <v>112.51534801455398</v>
      </c>
      <c r="AN38" s="66">
        <v>129.76479168464436</v>
      </c>
      <c r="AO38" s="67">
        <v>23483.435270963866</v>
      </c>
      <c r="AP38" s="62">
        <v>24079.258337905525</v>
      </c>
      <c r="AQ38" s="62">
        <v>24172.531058189787</v>
      </c>
      <c r="AR38" s="1034">
        <v>99.614137551174395</v>
      </c>
      <c r="AS38" s="66">
        <v>102.53720573700886</v>
      </c>
      <c r="AT38" s="67">
        <v>24179.061972949381</v>
      </c>
      <c r="AU38" s="62">
        <v>24794.318130677537</v>
      </c>
      <c r="AV38" s="62">
        <v>25007.099864346572</v>
      </c>
      <c r="AW38" s="1034">
        <v>99.149114712128593</v>
      </c>
      <c r="AX38" s="66">
        <v>102.54458240942714</v>
      </c>
      <c r="AY38" s="62">
        <v>474</v>
      </c>
      <c r="AZ38" s="62">
        <v>984</v>
      </c>
      <c r="BA38" s="66">
        <v>207.59493670886076</v>
      </c>
      <c r="BB38" s="62">
        <v>55.852277971665991</v>
      </c>
      <c r="BC38" s="62">
        <v>565.96805498502908</v>
      </c>
      <c r="BD38" s="66">
        <v>1013.330298313251</v>
      </c>
      <c r="BE38" s="62">
        <v>3002.8799547435683</v>
      </c>
      <c r="BF38" s="62">
        <v>3342.5603505314753</v>
      </c>
      <c r="BG38" s="66">
        <v>111.31182068238603</v>
      </c>
      <c r="BH38" s="62">
        <v>0</v>
      </c>
      <c r="BI38" s="62">
        <v>0</v>
      </c>
      <c r="BJ38" s="1189"/>
      <c r="BK38" s="1190"/>
      <c r="BL38" s="62">
        <v>3295.371808336402</v>
      </c>
      <c r="BM38" s="62">
        <v>3331.3564231388309</v>
      </c>
      <c r="BN38" s="66">
        <v>101.09197434751968</v>
      </c>
      <c r="BO38" s="62">
        <v>1369.2712973785465</v>
      </c>
      <c r="BP38" s="62">
        <v>1279.1150918699257</v>
      </c>
      <c r="BQ38" s="66">
        <v>93.415752913157263</v>
      </c>
      <c r="BR38" s="1189"/>
      <c r="BS38" s="1189"/>
      <c r="BT38" s="1190"/>
      <c r="BU38" s="903">
        <v>292.49185359283376</v>
      </c>
      <c r="BV38" s="62">
        <v>-11.20392739264447</v>
      </c>
      <c r="BW38" s="66">
        <v>-3.83050921077652</v>
      </c>
      <c r="BX38" s="252"/>
    </row>
    <row r="39" spans="1:76" s="245" customFormat="1" x14ac:dyDescent="0.2">
      <c r="A39" s="159" t="s">
        <v>94</v>
      </c>
      <c r="M39" s="289"/>
      <c r="W39" s="288"/>
      <c r="X39" s="288"/>
      <c r="Y39" s="288"/>
      <c r="Z39" s="289"/>
      <c r="AA39" s="289"/>
      <c r="AF39" s="307"/>
      <c r="AG39" s="307"/>
      <c r="AH39" s="307"/>
      <c r="AI39" s="307"/>
      <c r="BE39" s="288"/>
      <c r="BF39" s="288"/>
      <c r="BR39" s="307"/>
      <c r="BU39" s="307"/>
      <c r="BV39" s="307"/>
      <c r="BW39" s="307"/>
      <c r="BX39" s="307"/>
    </row>
    <row r="40" spans="1:76" s="245" customFormat="1" x14ac:dyDescent="0.2">
      <c r="A40" s="106" t="s">
        <v>321</v>
      </c>
      <c r="B40" s="106"/>
      <c r="C40" s="106" t="s">
        <v>184</v>
      </c>
      <c r="D40" s="307"/>
      <c r="E40" s="307"/>
      <c r="F40" s="307"/>
      <c r="G40" s="307"/>
      <c r="H40" s="106"/>
      <c r="I40" s="106"/>
      <c r="J40" s="106"/>
      <c r="K40" s="106"/>
      <c r="L40" s="107"/>
      <c r="M40" s="408"/>
      <c r="R40" s="409"/>
      <c r="W40" s="288"/>
      <c r="X40" s="288"/>
      <c r="Y40" s="288"/>
      <c r="Z40" s="106" t="s">
        <v>186</v>
      </c>
      <c r="AA40" s="88"/>
      <c r="AB40" s="107"/>
      <c r="AC40" s="107"/>
      <c r="AD40" s="107"/>
      <c r="AE40" s="307"/>
      <c r="AF40" s="307"/>
      <c r="AG40" s="307"/>
      <c r="AH40" s="307"/>
      <c r="AI40" s="307"/>
      <c r="AJ40" s="106"/>
      <c r="AK40" s="106"/>
      <c r="AL40" s="106"/>
      <c r="AM40" s="106"/>
      <c r="AN40" s="106"/>
      <c r="AO40" s="106" t="s">
        <v>186</v>
      </c>
      <c r="AP40" s="106"/>
      <c r="AQ40" s="106"/>
      <c r="AR40" s="106"/>
      <c r="AT40" s="106" t="s">
        <v>186</v>
      </c>
      <c r="AU40" s="108"/>
      <c r="AV40" s="108"/>
      <c r="AW40" s="108"/>
      <c r="AX40" s="106"/>
      <c r="BB40" s="88"/>
      <c r="BC40" s="88"/>
      <c r="BD40" s="88"/>
      <c r="BE40" s="111"/>
      <c r="BF40" s="111"/>
      <c r="BG40" s="106"/>
      <c r="BL40" s="410"/>
      <c r="BM40" s="410"/>
      <c r="BN40" s="407"/>
      <c r="BO40" s="106"/>
      <c r="BP40" s="106"/>
      <c r="BQ40" s="106"/>
      <c r="BR40" s="407"/>
      <c r="BS40" s="407"/>
      <c r="BT40" s="407"/>
      <c r="BU40" s="407"/>
      <c r="BV40" s="407"/>
      <c r="BW40" s="407"/>
      <c r="BX40" s="407"/>
    </row>
    <row r="41" spans="1:76" s="245" customFormat="1" x14ac:dyDescent="0.2">
      <c r="A41" s="106" t="s">
        <v>322</v>
      </c>
      <c r="B41" s="106"/>
      <c r="C41" s="106" t="s">
        <v>185</v>
      </c>
      <c r="D41" s="307"/>
      <c r="E41" s="307"/>
      <c r="F41" s="307"/>
      <c r="G41" s="307"/>
      <c r="H41" s="106"/>
      <c r="I41" s="106"/>
      <c r="J41" s="106"/>
      <c r="K41" s="106"/>
      <c r="L41" s="107"/>
      <c r="M41" s="411"/>
      <c r="N41" s="412"/>
      <c r="O41" s="412"/>
      <c r="P41" s="412"/>
      <c r="Q41" s="412"/>
      <c r="R41" s="412"/>
      <c r="S41" s="412"/>
      <c r="T41" s="412"/>
      <c r="U41" s="412"/>
      <c r="V41" s="412"/>
      <c r="W41" s="288"/>
      <c r="X41" s="288"/>
      <c r="Y41" s="288"/>
      <c r="Z41" s="110"/>
      <c r="AA41" s="107"/>
      <c r="AB41" s="107"/>
      <c r="AC41" s="107"/>
      <c r="AD41" s="107"/>
      <c r="AE41" s="307"/>
      <c r="AF41" s="307"/>
      <c r="AG41" s="307"/>
      <c r="AH41" s="307"/>
      <c r="AI41" s="307"/>
      <c r="AJ41" s="106"/>
      <c r="AK41" s="106"/>
      <c r="AL41" s="106"/>
      <c r="AM41" s="106"/>
      <c r="AN41" s="106"/>
      <c r="AO41" s="796"/>
      <c r="AP41" s="106"/>
      <c r="AQ41" s="307"/>
      <c r="AR41" s="307"/>
      <c r="AT41" s="796"/>
      <c r="AU41" s="106"/>
      <c r="AV41" s="106"/>
      <c r="AW41" s="106"/>
      <c r="AX41" s="106"/>
      <c r="BB41" s="106"/>
      <c r="BC41" s="106"/>
      <c r="BD41" s="106"/>
      <c r="BE41" s="111"/>
      <c r="BF41" s="111"/>
      <c r="BG41" s="106"/>
      <c r="BL41" s="410"/>
      <c r="BM41" s="410"/>
      <c r="BN41" s="407"/>
      <c r="BO41" s="106"/>
      <c r="BP41" s="106"/>
      <c r="BQ41" s="106"/>
      <c r="BR41" s="407"/>
      <c r="BS41" s="407"/>
      <c r="BT41" s="407"/>
      <c r="BU41" s="407"/>
      <c r="BV41" s="407"/>
      <c r="BW41" s="407"/>
      <c r="BX41" s="407"/>
    </row>
    <row r="42" spans="1:76" s="245" customFormat="1" x14ac:dyDescent="0.2">
      <c r="A42" s="106" t="s">
        <v>323</v>
      </c>
      <c r="B42" s="88"/>
      <c r="C42" s="413"/>
      <c r="I42" s="407"/>
      <c r="J42" s="407"/>
      <c r="K42" s="407"/>
      <c r="L42" s="406"/>
      <c r="M42" s="414"/>
      <c r="W42" s="288"/>
      <c r="X42" s="288"/>
      <c r="Y42" s="288"/>
      <c r="Z42" s="88"/>
      <c r="AA42" s="88"/>
      <c r="AB42" s="88"/>
      <c r="AC42" s="88"/>
      <c r="AD42" s="88"/>
      <c r="AO42" s="307"/>
      <c r="AP42" s="307"/>
      <c r="AQ42" s="307"/>
      <c r="AR42" s="307"/>
      <c r="AT42" s="106"/>
      <c r="AU42" s="106"/>
      <c r="AV42" s="111"/>
      <c r="AW42" s="106"/>
      <c r="AX42" s="106"/>
      <c r="BB42" s="106"/>
      <c r="BC42" s="106"/>
      <c r="BD42" s="106"/>
      <c r="BE42" s="113"/>
      <c r="BF42" s="113"/>
      <c r="BG42" s="108"/>
      <c r="BL42" s="415"/>
      <c r="BM42" s="415"/>
      <c r="BN42" s="413"/>
      <c r="BO42" s="106"/>
      <c r="BP42" s="106"/>
      <c r="BQ42" s="106"/>
      <c r="BR42" s="407"/>
      <c r="BS42" s="407"/>
      <c r="BT42" s="407"/>
      <c r="BU42" s="407"/>
      <c r="BV42" s="407"/>
      <c r="BW42" s="407"/>
      <c r="BX42" s="407"/>
    </row>
    <row r="43" spans="1:76" s="245" customFormat="1" x14ac:dyDescent="0.2">
      <c r="A43" s="88"/>
      <c r="B43" s="88"/>
      <c r="C43" s="413"/>
      <c r="H43" s="307"/>
      <c r="I43" s="307"/>
      <c r="J43" s="307"/>
      <c r="K43" s="307"/>
      <c r="L43" s="307"/>
      <c r="M43" s="289"/>
      <c r="W43" s="288"/>
      <c r="X43" s="288"/>
      <c r="Y43" s="288"/>
      <c r="Z43" s="112"/>
      <c r="AA43" s="112"/>
      <c r="AB43" s="88"/>
      <c r="AC43" s="88"/>
      <c r="AD43" s="88"/>
      <c r="AO43" s="307"/>
      <c r="AP43" s="307"/>
      <c r="AQ43" s="307"/>
      <c r="AR43" s="307"/>
      <c r="AT43" s="106"/>
      <c r="AU43" s="106"/>
      <c r="AV43" s="106"/>
      <c r="AW43" s="106"/>
      <c r="AX43" s="106"/>
      <c r="BB43" s="106"/>
      <c r="BC43" s="106"/>
      <c r="BD43" s="106"/>
      <c r="BE43" s="109"/>
      <c r="BF43" s="109"/>
      <c r="BG43" s="88"/>
      <c r="BO43" s="106"/>
      <c r="BP43" s="106"/>
      <c r="BQ43" s="106"/>
      <c r="BR43" s="407"/>
      <c r="BS43" s="407"/>
      <c r="BT43" s="407"/>
      <c r="BU43" s="407"/>
      <c r="BV43" s="407"/>
      <c r="BW43" s="407"/>
      <c r="BX43" s="407"/>
    </row>
    <row r="44" spans="1:76" s="245" customFormat="1" x14ac:dyDescent="0.2">
      <c r="C44" s="413"/>
      <c r="M44" s="289"/>
      <c r="W44" s="288"/>
      <c r="X44" s="288"/>
      <c r="Y44" s="288"/>
      <c r="Z44" s="112"/>
      <c r="AA44" s="112"/>
      <c r="AB44" s="88"/>
      <c r="AC44" s="88"/>
      <c r="AD44" s="88"/>
      <c r="AT44" s="106"/>
      <c r="AU44" s="106"/>
      <c r="AV44" s="106"/>
      <c r="AW44" s="106"/>
      <c r="AX44" s="106"/>
      <c r="BB44" s="106"/>
      <c r="BC44" s="111"/>
      <c r="BD44" s="106"/>
      <c r="BE44" s="109"/>
      <c r="BF44" s="109"/>
      <c r="BG44" s="88"/>
      <c r="BO44" s="106"/>
      <c r="BP44" s="106"/>
      <c r="BQ44" s="106"/>
      <c r="BS44" s="407"/>
      <c r="BT44" s="407"/>
      <c r="BU44" s="407"/>
      <c r="BV44" s="407"/>
      <c r="BW44" s="407"/>
      <c r="BX44" s="407"/>
    </row>
    <row r="45" spans="1:76" x14ac:dyDescent="0.2">
      <c r="BO45" s="106"/>
      <c r="BP45" s="106"/>
      <c r="BQ45" s="430"/>
    </row>
    <row r="46" spans="1:76" x14ac:dyDescent="0.2">
      <c r="BO46" s="106"/>
      <c r="BP46" s="106"/>
      <c r="BQ46" s="430"/>
    </row>
    <row r="48" spans="1:76" x14ac:dyDescent="0.2">
      <c r="G48" s="32"/>
    </row>
  </sheetData>
  <mergeCells count="48">
    <mergeCell ref="BL28:BN28"/>
    <mergeCell ref="BO28:BQ28"/>
    <mergeCell ref="BU28:BW28"/>
    <mergeCell ref="Z28:AD28"/>
    <mergeCell ref="AE28:AI28"/>
    <mergeCell ref="AO28:AS28"/>
    <mergeCell ref="AT28:AX28"/>
    <mergeCell ref="AY28:BA28"/>
    <mergeCell ref="BB28:BD28"/>
    <mergeCell ref="BE28:BG28"/>
    <mergeCell ref="BH28:BK28"/>
    <mergeCell ref="BR28:BT28"/>
    <mergeCell ref="AY1:BA1"/>
    <mergeCell ref="BB1:BD1"/>
    <mergeCell ref="BE1:BG1"/>
    <mergeCell ref="BH1:BK1"/>
    <mergeCell ref="AY2:BA2"/>
    <mergeCell ref="BB2:BD2"/>
    <mergeCell ref="BE2:BG2"/>
    <mergeCell ref="BH2:BK2"/>
    <mergeCell ref="R2:V2"/>
    <mergeCell ref="R28:V28"/>
    <mergeCell ref="C1:G1"/>
    <mergeCell ref="C2:G2"/>
    <mergeCell ref="H1:L1"/>
    <mergeCell ref="H2:L2"/>
    <mergeCell ref="H28:L28"/>
    <mergeCell ref="AO1:AS1"/>
    <mergeCell ref="AO2:AS2"/>
    <mergeCell ref="AT1:AX1"/>
    <mergeCell ref="AT2:AX2"/>
    <mergeCell ref="C28:G28"/>
    <mergeCell ref="Z1:AD1"/>
    <mergeCell ref="Z2:AD2"/>
    <mergeCell ref="AE1:AI1"/>
    <mergeCell ref="AE2:AI2"/>
    <mergeCell ref="AJ28:AN28"/>
    <mergeCell ref="AJ1:AN1"/>
    <mergeCell ref="AJ2:AN2"/>
    <mergeCell ref="M1:Q1"/>
    <mergeCell ref="M2:Q2"/>
    <mergeCell ref="M28:Q28"/>
    <mergeCell ref="R1:V1"/>
    <mergeCell ref="BU1:BW1"/>
    <mergeCell ref="BR1:BT1"/>
    <mergeCell ref="BO1:BQ1"/>
    <mergeCell ref="BL1:BN1"/>
    <mergeCell ref="BL2:BN2"/>
  </mergeCells>
  <printOptions horizontalCentered="1" gridLines="1"/>
  <pageMargins left="0.70866141732283472" right="0.70866141732283472" top="2.1259842519685042" bottom="0.74803149606299213" header="0.31496062992125984" footer="0.31496062992125984"/>
  <pageSetup paperSize="9" scale="64" orientation="landscape" r:id="rId1"/>
  <headerFooter alignWithMargins="0">
    <oddHeader xml:space="preserve">&amp;C&amp;"Arial CE,Tučné"&amp;14
Vybrané ukazatele hospodaření zdravotních pojišťoven v letech 2015 a 2016&amp;R&amp;"Arial CE,Tučné"&amp;10Příloha
Tabulka č. 1
</oddHeader>
    <oddFooter>&amp;L&amp;"@Arial Unicode MS,Tučné"&amp;10
Ministerstvo financí&amp;C&amp;"Arial CE,Obyčejné"Stránka &amp;P z &amp;N</oddFooter>
  </headerFooter>
  <colBreaks count="6" manualBreakCount="6">
    <brk id="12" max="1048575" man="1"/>
    <brk id="25" max="1048575" man="1"/>
    <brk id="30" max="1048575" man="1"/>
    <brk id="40" max="1048575" man="1"/>
    <brk id="69" max="1048575" man="1"/>
    <brk id="7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">
    <pageSetUpPr fitToPage="1"/>
  </sheetPr>
  <dimension ref="A2:K71"/>
  <sheetViews>
    <sheetView zoomScaleNormal="100" zoomScaleSheetLayoutView="100" workbookViewId="0"/>
  </sheetViews>
  <sheetFormatPr defaultRowHeight="12" x14ac:dyDescent="0.2"/>
  <cols>
    <col min="1" max="1" width="13.1640625" style="10" customWidth="1"/>
    <col min="2" max="2" width="50.33203125" style="10" customWidth="1"/>
    <col min="3" max="3" width="21.33203125" style="10" customWidth="1"/>
    <col min="4" max="4" width="19.6640625" style="10" customWidth="1"/>
    <col min="5" max="5" width="18.33203125" style="10" customWidth="1"/>
    <col min="6" max="6" width="14.5" style="10" customWidth="1"/>
    <col min="7" max="7" width="7" style="10" customWidth="1"/>
    <col min="8" max="8" width="21.1640625" style="10" customWidth="1"/>
    <col min="9" max="9" width="20.1640625" style="10" customWidth="1"/>
    <col min="10" max="10" width="18.5" style="10" customWidth="1"/>
    <col min="11" max="11" width="14.83203125" style="10" customWidth="1"/>
    <col min="12" max="14" width="9.33203125" style="10"/>
    <col min="15" max="15" width="46.33203125" style="10" customWidth="1"/>
    <col min="16" max="16" width="21.83203125" style="10" customWidth="1"/>
    <col min="17" max="19" width="18.83203125" style="10" customWidth="1"/>
    <col min="20" max="16384" width="9.33203125" style="10"/>
  </cols>
  <sheetData>
    <row r="2" spans="1:11" ht="12.75" thickBot="1" x14ac:dyDescent="0.25"/>
    <row r="3" spans="1:11" ht="12.75" thickTop="1" x14ac:dyDescent="0.2">
      <c r="A3" s="1"/>
      <c r="B3" s="124"/>
      <c r="C3" s="2" t="s">
        <v>106</v>
      </c>
      <c r="D3" s="3"/>
      <c r="E3" s="4"/>
      <c r="F3" s="904" t="s">
        <v>11</v>
      </c>
      <c r="G3" s="1054"/>
      <c r="H3" s="2" t="s">
        <v>106</v>
      </c>
      <c r="I3" s="3"/>
      <c r="J3" s="4"/>
      <c r="K3" s="474" t="s">
        <v>11</v>
      </c>
    </row>
    <row r="4" spans="1:11" ht="12.75" thickBot="1" x14ac:dyDescent="0.25">
      <c r="A4" s="153"/>
      <c r="B4" s="125" t="s">
        <v>24</v>
      </c>
      <c r="C4" s="84" t="s">
        <v>107</v>
      </c>
      <c r="D4" s="449"/>
      <c r="E4" s="127"/>
      <c r="F4" s="905"/>
      <c r="G4" s="1054"/>
      <c r="H4" s="128" t="s">
        <v>107</v>
      </c>
      <c r="I4" s="126"/>
      <c r="J4" s="127"/>
      <c r="K4" s="475"/>
    </row>
    <row r="5" spans="1:11" ht="13.5" thickTop="1" thickBot="1" x14ac:dyDescent="0.25">
      <c r="A5" s="125" t="s">
        <v>6</v>
      </c>
      <c r="B5" s="125" t="s">
        <v>7</v>
      </c>
      <c r="C5" s="1257" t="s">
        <v>193</v>
      </c>
      <c r="D5" s="1258"/>
      <c r="E5" s="1258"/>
      <c r="F5" s="905"/>
      <c r="G5" s="1054"/>
      <c r="H5" s="1257" t="s">
        <v>317</v>
      </c>
      <c r="I5" s="1258"/>
      <c r="J5" s="1258"/>
      <c r="K5" s="475"/>
    </row>
    <row r="6" spans="1:11" x14ac:dyDescent="0.2">
      <c r="A6" s="129"/>
      <c r="B6" s="129"/>
      <c r="C6" s="906" t="s">
        <v>48</v>
      </c>
      <c r="D6" s="22" t="s">
        <v>194</v>
      </c>
      <c r="E6" s="907" t="s">
        <v>51</v>
      </c>
      <c r="F6" s="905"/>
      <c r="G6" s="1054"/>
      <c r="H6" s="130" t="s">
        <v>48</v>
      </c>
      <c r="I6" s="22" t="s">
        <v>194</v>
      </c>
      <c r="J6" s="23" t="s">
        <v>51</v>
      </c>
      <c r="K6" s="475"/>
    </row>
    <row r="7" spans="1:11" ht="12.75" thickBot="1" x14ac:dyDescent="0.25">
      <c r="A7" s="21"/>
      <c r="B7" s="21"/>
      <c r="C7" s="908" t="s">
        <v>49</v>
      </c>
      <c r="D7" s="17" t="s">
        <v>50</v>
      </c>
      <c r="E7" s="909" t="s">
        <v>52</v>
      </c>
      <c r="F7" s="910" t="s">
        <v>190</v>
      </c>
      <c r="G7" s="1055"/>
      <c r="H7" s="8" t="s">
        <v>49</v>
      </c>
      <c r="I7" s="17" t="s">
        <v>50</v>
      </c>
      <c r="J7" s="12" t="s">
        <v>52</v>
      </c>
      <c r="K7" s="910" t="s">
        <v>319</v>
      </c>
    </row>
    <row r="8" spans="1:11" ht="13.5" thickTop="1" thickBot="1" x14ac:dyDescent="0.25">
      <c r="A8" s="20"/>
      <c r="B8" s="131" t="s">
        <v>75</v>
      </c>
      <c r="C8" s="911"/>
      <c r="D8" s="912"/>
      <c r="E8" s="913" t="s">
        <v>117</v>
      </c>
      <c r="F8" s="914" t="s">
        <v>118</v>
      </c>
      <c r="G8" s="1054"/>
      <c r="H8" s="927"/>
      <c r="I8" s="928"/>
      <c r="J8" s="929" t="s">
        <v>117</v>
      </c>
      <c r="K8" s="930" t="s">
        <v>118</v>
      </c>
    </row>
    <row r="9" spans="1:11" ht="12.75" thickTop="1" x14ac:dyDescent="0.2">
      <c r="A9" s="154">
        <v>111</v>
      </c>
      <c r="B9" s="132" t="s">
        <v>21</v>
      </c>
      <c r="C9" s="915">
        <v>4497853</v>
      </c>
      <c r="D9" s="133">
        <v>4497853</v>
      </c>
      <c r="E9" s="916">
        <v>0</v>
      </c>
      <c r="F9" s="134">
        <v>93.430934252634032</v>
      </c>
      <c r="G9" s="1056"/>
      <c r="H9" s="1117">
        <v>4675582</v>
      </c>
      <c r="I9" s="1118">
        <v>4675582</v>
      </c>
      <c r="J9" s="65">
        <v>0</v>
      </c>
      <c r="K9" s="134">
        <v>103.95141859905159</v>
      </c>
    </row>
    <row r="10" spans="1:11" x14ac:dyDescent="0.2">
      <c r="A10" s="154">
        <v>201</v>
      </c>
      <c r="B10" s="136" t="s">
        <v>22</v>
      </c>
      <c r="C10" s="917">
        <v>474077</v>
      </c>
      <c r="D10" s="15">
        <v>474000</v>
      </c>
      <c r="E10" s="916">
        <v>-77</v>
      </c>
      <c r="F10" s="134">
        <v>98.71421609666497</v>
      </c>
      <c r="G10" s="1056"/>
      <c r="H10" s="1117">
        <v>494435</v>
      </c>
      <c r="I10" s="1118">
        <v>360000</v>
      </c>
      <c r="J10" s="65">
        <v>-134435</v>
      </c>
      <c r="K10" s="134">
        <v>75.949367088607602</v>
      </c>
    </row>
    <row r="11" spans="1:11" x14ac:dyDescent="0.2">
      <c r="A11" s="157">
        <v>205</v>
      </c>
      <c r="B11" s="137" t="s">
        <v>119</v>
      </c>
      <c r="C11" s="917">
        <v>786977</v>
      </c>
      <c r="D11" s="15">
        <v>786977</v>
      </c>
      <c r="E11" s="916">
        <v>0</v>
      </c>
      <c r="F11" s="134">
        <v>96.02796240279477</v>
      </c>
      <c r="G11" s="1056"/>
      <c r="H11" s="1117">
        <v>843306</v>
      </c>
      <c r="I11" s="1118">
        <v>843306</v>
      </c>
      <c r="J11" s="65">
        <v>0</v>
      </c>
      <c r="K11" s="134">
        <v>107.15764247239754</v>
      </c>
    </row>
    <row r="12" spans="1:11" x14ac:dyDescent="0.2">
      <c r="A12" s="155">
        <v>207</v>
      </c>
      <c r="B12" s="138" t="s">
        <v>71</v>
      </c>
      <c r="C12" s="917">
        <v>476765</v>
      </c>
      <c r="D12" s="15">
        <v>476765</v>
      </c>
      <c r="E12" s="916">
        <v>0</v>
      </c>
      <c r="F12" s="134">
        <v>94.874453257767826</v>
      </c>
      <c r="G12" s="1056"/>
      <c r="H12" s="1117">
        <v>498379</v>
      </c>
      <c r="I12" s="1118">
        <v>498379</v>
      </c>
      <c r="J12" s="65">
        <v>0</v>
      </c>
      <c r="K12" s="134">
        <v>104.53347036800101</v>
      </c>
    </row>
    <row r="13" spans="1:11" x14ac:dyDescent="0.2">
      <c r="A13" s="155">
        <v>209</v>
      </c>
      <c r="B13" s="138" t="s">
        <v>97</v>
      </c>
      <c r="C13" s="917">
        <v>100295</v>
      </c>
      <c r="D13" s="15">
        <v>100295</v>
      </c>
      <c r="E13" s="916">
        <v>0</v>
      </c>
      <c r="F13" s="134">
        <v>94.543003657478977</v>
      </c>
      <c r="G13" s="1056"/>
      <c r="H13" s="1117">
        <v>106183</v>
      </c>
      <c r="I13" s="1118">
        <v>106183</v>
      </c>
      <c r="J13" s="65">
        <v>0</v>
      </c>
      <c r="K13" s="134">
        <v>105.87068148960566</v>
      </c>
    </row>
    <row r="14" spans="1:11" x14ac:dyDescent="0.2">
      <c r="A14" s="155">
        <v>211</v>
      </c>
      <c r="B14" s="138" t="s">
        <v>19</v>
      </c>
      <c r="C14" s="917">
        <v>846509</v>
      </c>
      <c r="D14" s="15">
        <v>810000</v>
      </c>
      <c r="E14" s="916">
        <v>-36509</v>
      </c>
      <c r="F14" s="134">
        <v>122.65293761356753</v>
      </c>
      <c r="G14" s="1056"/>
      <c r="H14" s="1117">
        <v>909446</v>
      </c>
      <c r="I14" s="1118">
        <v>810000</v>
      </c>
      <c r="J14" s="65">
        <v>-99446</v>
      </c>
      <c r="K14" s="134">
        <v>100</v>
      </c>
    </row>
    <row r="15" spans="1:11" ht="12.75" thickBot="1" x14ac:dyDescent="0.25">
      <c r="A15" s="155">
        <v>213</v>
      </c>
      <c r="B15" s="139" t="s">
        <v>44</v>
      </c>
      <c r="C15" s="917">
        <v>275068</v>
      </c>
      <c r="D15" s="15">
        <v>275068</v>
      </c>
      <c r="E15" s="916">
        <v>0</v>
      </c>
      <c r="F15" s="134">
        <v>96.19746730968977</v>
      </c>
      <c r="G15" s="1056"/>
      <c r="H15" s="1117">
        <v>292714</v>
      </c>
      <c r="I15" s="1118">
        <v>292714</v>
      </c>
      <c r="J15" s="65">
        <v>0</v>
      </c>
      <c r="K15" s="134">
        <v>106.41514098332048</v>
      </c>
    </row>
    <row r="16" spans="1:11" ht="13.5" thickTop="1" thickBot="1" x14ac:dyDescent="0.25">
      <c r="A16" s="140" t="s">
        <v>20</v>
      </c>
      <c r="B16" s="140"/>
      <c r="C16" s="918">
        <v>2959691</v>
      </c>
      <c r="D16" s="919">
        <v>2923105</v>
      </c>
      <c r="E16" s="920">
        <v>-36586</v>
      </c>
      <c r="F16" s="142">
        <v>102.39801727006814</v>
      </c>
      <c r="G16" s="1052"/>
      <c r="H16" s="141">
        <v>3144463</v>
      </c>
      <c r="I16" s="141">
        <v>2910582</v>
      </c>
      <c r="J16" s="141">
        <v>-233881</v>
      </c>
      <c r="K16" s="797">
        <v>99.571585693979515</v>
      </c>
    </row>
    <row r="17" spans="1:11" ht="13.5" thickTop="1" thickBot="1" x14ac:dyDescent="0.25">
      <c r="A17" s="143" t="s">
        <v>30</v>
      </c>
      <c r="B17" s="143"/>
      <c r="C17" s="918">
        <v>7457544</v>
      </c>
      <c r="D17" s="919">
        <v>7420958</v>
      </c>
      <c r="E17" s="920">
        <v>-36586</v>
      </c>
      <c r="F17" s="921">
        <v>96.76888418755405</v>
      </c>
      <c r="G17" s="1052"/>
      <c r="H17" s="141">
        <v>7820045</v>
      </c>
      <c r="I17" s="141">
        <v>7586164</v>
      </c>
      <c r="J17" s="141">
        <v>-233881</v>
      </c>
      <c r="K17" s="797">
        <v>102.2262085299499</v>
      </c>
    </row>
    <row r="18" spans="1:11" ht="13.5" thickTop="1" thickBot="1" x14ac:dyDescent="0.25">
      <c r="A18" s="156"/>
      <c r="B18" s="144"/>
      <c r="C18" s="445"/>
      <c r="D18" s="446"/>
      <c r="E18" s="446"/>
      <c r="F18" s="447"/>
      <c r="G18" s="1057"/>
      <c r="H18" s="146"/>
      <c r="I18" s="145"/>
      <c r="J18" s="145"/>
      <c r="K18" s="447"/>
    </row>
    <row r="19" spans="1:11" ht="13.5" thickTop="1" thickBot="1" x14ac:dyDescent="0.25">
      <c r="A19" s="55"/>
      <c r="B19" s="147" t="s">
        <v>76</v>
      </c>
      <c r="C19" s="1259" t="s">
        <v>77</v>
      </c>
      <c r="D19" s="1260"/>
      <c r="E19" s="1260"/>
      <c r="F19" s="1261"/>
      <c r="G19" s="12"/>
      <c r="H19" s="1259" t="s">
        <v>77</v>
      </c>
      <c r="I19" s="1260"/>
      <c r="J19" s="1260"/>
      <c r="K19" s="1261"/>
    </row>
    <row r="20" spans="1:11" ht="12.75" thickTop="1" x14ac:dyDescent="0.2">
      <c r="A20" s="46">
        <v>111</v>
      </c>
      <c r="B20" s="132" t="s">
        <v>21</v>
      </c>
      <c r="C20" s="148">
        <v>1264.5074500983976</v>
      </c>
      <c r="D20" s="149">
        <v>1264.5074500983976</v>
      </c>
      <c r="E20" s="922">
        <v>0</v>
      </c>
      <c r="F20" s="923">
        <v>92.905598665045446</v>
      </c>
      <c r="G20" s="1056"/>
      <c r="H20" s="13">
        <v>1317.065352112676</v>
      </c>
      <c r="I20" s="13">
        <v>1317.065352112676</v>
      </c>
      <c r="J20" s="13">
        <v>0</v>
      </c>
      <c r="K20" s="134">
        <v>104.15639322727506</v>
      </c>
    </row>
    <row r="21" spans="1:11" x14ac:dyDescent="0.2">
      <c r="A21" s="18">
        <v>201</v>
      </c>
      <c r="B21" s="136" t="s">
        <v>22</v>
      </c>
      <c r="C21" s="150">
        <v>1203.2411167512691</v>
      </c>
      <c r="D21" s="15">
        <v>1203.0456852791879</v>
      </c>
      <c r="E21" s="924">
        <v>-0.19543147208128175</v>
      </c>
      <c r="F21" s="925">
        <v>98.964759792341781</v>
      </c>
      <c r="G21" s="1056"/>
      <c r="H21" s="15">
        <v>1242.2989949748744</v>
      </c>
      <c r="I21" s="15">
        <v>904.5226130653266</v>
      </c>
      <c r="J21" s="15">
        <v>-337.77638190954781</v>
      </c>
      <c r="K21" s="134">
        <v>75.186056866611523</v>
      </c>
    </row>
    <row r="22" spans="1:11" x14ac:dyDescent="0.2">
      <c r="A22" s="157">
        <v>205</v>
      </c>
      <c r="B22" s="137" t="s">
        <v>103</v>
      </c>
      <c r="C22" s="150">
        <v>1245.2167721518988</v>
      </c>
      <c r="D22" s="15">
        <v>1245.2167721518988</v>
      </c>
      <c r="E22" s="924">
        <v>0</v>
      </c>
      <c r="F22" s="925">
        <v>96.02796240279477</v>
      </c>
      <c r="G22" s="1056"/>
      <c r="H22" s="15">
        <v>1330.1356466876971</v>
      </c>
      <c r="I22" s="15">
        <v>1330.1356466876971</v>
      </c>
      <c r="J22" s="15">
        <v>0</v>
      </c>
      <c r="K22" s="134">
        <v>106.81960574535528</v>
      </c>
    </row>
    <row r="23" spans="1:11" x14ac:dyDescent="0.2">
      <c r="A23" s="18">
        <v>207</v>
      </c>
      <c r="B23" s="138" t="s">
        <v>71</v>
      </c>
      <c r="C23" s="150">
        <v>1261.2830687830688</v>
      </c>
      <c r="D23" s="15">
        <v>1261.2830687830688</v>
      </c>
      <c r="E23" s="924">
        <v>0</v>
      </c>
      <c r="F23" s="925">
        <v>95.125443874851854</v>
      </c>
      <c r="G23" s="1056"/>
      <c r="H23" s="15">
        <v>1325.4760638297873</v>
      </c>
      <c r="I23" s="15">
        <v>1325.4760638297873</v>
      </c>
      <c r="J23" s="15">
        <v>0</v>
      </c>
      <c r="K23" s="134">
        <v>105.08949946570314</v>
      </c>
    </row>
    <row r="24" spans="1:11" x14ac:dyDescent="0.2">
      <c r="A24" s="18">
        <v>209</v>
      </c>
      <c r="B24" s="138" t="s">
        <v>97</v>
      </c>
      <c r="C24" s="150">
        <v>1269.5569620253164</v>
      </c>
      <c r="D24" s="15">
        <v>1269.5569620253164</v>
      </c>
      <c r="E24" s="924">
        <v>0</v>
      </c>
      <c r="F24" s="925">
        <v>95.739750539219216</v>
      </c>
      <c r="G24" s="1056"/>
      <c r="H24" s="15">
        <v>1379</v>
      </c>
      <c r="I24" s="15">
        <v>1379</v>
      </c>
      <c r="J24" s="15">
        <v>0</v>
      </c>
      <c r="K24" s="134">
        <v>108.62056932050453</v>
      </c>
    </row>
    <row r="25" spans="1:11" x14ac:dyDescent="0.2">
      <c r="A25" s="18">
        <v>211</v>
      </c>
      <c r="B25" s="138" t="s">
        <v>19</v>
      </c>
      <c r="C25" s="150">
        <v>1469.6336805555557</v>
      </c>
      <c r="D25" s="15">
        <v>1406.25</v>
      </c>
      <c r="E25" s="924">
        <v>-63.383680555555657</v>
      </c>
      <c r="F25" s="925">
        <v>123.29175499697153</v>
      </c>
      <c r="G25" s="1056"/>
      <c r="H25" s="15">
        <v>1551.9556313993173</v>
      </c>
      <c r="I25" s="15">
        <v>1382.2525597269625</v>
      </c>
      <c r="J25" s="15">
        <v>-169.70307167235478</v>
      </c>
      <c r="K25" s="134">
        <v>98.293515358361788</v>
      </c>
    </row>
    <row r="26" spans="1:11" ht="12.75" thickBot="1" x14ac:dyDescent="0.25">
      <c r="A26" s="18">
        <v>213</v>
      </c>
      <c r="B26" s="139" t="s">
        <v>44</v>
      </c>
      <c r="C26" s="150">
        <v>1273.462962962963</v>
      </c>
      <c r="D26" s="15">
        <v>1273.462962962963</v>
      </c>
      <c r="E26" s="924">
        <v>0</v>
      </c>
      <c r="F26" s="925">
        <v>96.19746730968977</v>
      </c>
      <c r="G26" s="1056"/>
      <c r="H26" s="15">
        <v>1336.5936073059361</v>
      </c>
      <c r="I26" s="15">
        <v>1336.5936073059361</v>
      </c>
      <c r="J26" s="15">
        <v>0</v>
      </c>
      <c r="K26" s="134">
        <v>104.95739932601471</v>
      </c>
    </row>
    <row r="27" spans="1:11" ht="13.5" thickTop="1" thickBot="1" x14ac:dyDescent="0.25">
      <c r="A27" s="70" t="s">
        <v>20</v>
      </c>
      <c r="B27" s="70"/>
      <c r="C27" s="918">
        <v>1300.9630769230769</v>
      </c>
      <c r="D27" s="919">
        <v>1284.8813186813186</v>
      </c>
      <c r="E27" s="920">
        <v>-16.08175824175828</v>
      </c>
      <c r="F27" s="926">
        <v>102.6680779749562</v>
      </c>
      <c r="G27" s="1052"/>
      <c r="H27" s="141">
        <v>1373.1279475982533</v>
      </c>
      <c r="I27" s="141">
        <v>1270.9965065502183</v>
      </c>
      <c r="J27" s="141">
        <v>-102.13144104803496</v>
      </c>
      <c r="K27" s="797">
        <v>98.919370067163058</v>
      </c>
    </row>
    <row r="28" spans="1:11" ht="13.5" thickTop="1" thickBot="1" x14ac:dyDescent="0.25">
      <c r="A28" s="70" t="s">
        <v>30</v>
      </c>
      <c r="B28" s="70"/>
      <c r="C28" s="918">
        <v>1278.7283950617284</v>
      </c>
      <c r="D28" s="919">
        <v>1272.4550754458162</v>
      </c>
      <c r="E28" s="920">
        <v>-6.2733196159122144</v>
      </c>
      <c r="F28" s="926">
        <v>96.536585768722475</v>
      </c>
      <c r="G28" s="1052"/>
      <c r="H28" s="141">
        <v>1339.048801369863</v>
      </c>
      <c r="I28" s="141">
        <v>1299.0006849315068</v>
      </c>
      <c r="J28" s="141">
        <v>-40.048116438356146</v>
      </c>
      <c r="K28" s="797">
        <v>102.08617262785408</v>
      </c>
    </row>
    <row r="29" spans="1:11" ht="12.75" thickTop="1" x14ac:dyDescent="0.2">
      <c r="A29" s="36"/>
      <c r="B29" s="36"/>
      <c r="C29" s="37"/>
      <c r="D29" s="37"/>
      <c r="E29" s="37"/>
      <c r="F29" s="1052"/>
      <c r="G29" s="1052"/>
      <c r="H29" s="37"/>
      <c r="I29" s="37"/>
      <c r="J29" s="37"/>
      <c r="K29" s="1053"/>
    </row>
    <row r="30" spans="1:11" x14ac:dyDescent="0.2">
      <c r="A30" s="36"/>
      <c r="B30" s="36"/>
      <c r="C30" s="37"/>
      <c r="D30" s="37"/>
      <c r="E30" s="37"/>
      <c r="F30" s="1052"/>
      <c r="G30" s="1052"/>
      <c r="H30" s="37"/>
      <c r="I30" s="37"/>
      <c r="J30" s="37"/>
      <c r="K30" s="1053"/>
    </row>
    <row r="31" spans="1:11" x14ac:dyDescent="0.2">
      <c r="A31" s="36"/>
      <c r="B31" s="36"/>
      <c r="C31" s="37"/>
      <c r="D31" s="37"/>
      <c r="E31" s="37"/>
      <c r="F31" s="1052"/>
      <c r="G31" s="1052"/>
      <c r="H31" s="37"/>
      <c r="I31" s="37"/>
      <c r="J31" s="37"/>
      <c r="K31" s="1053"/>
    </row>
    <row r="32" spans="1:11" x14ac:dyDescent="0.2">
      <c r="A32" s="36"/>
      <c r="B32" s="36"/>
      <c r="C32" s="37"/>
      <c r="D32" s="37"/>
      <c r="E32" s="37"/>
      <c r="F32" s="1052"/>
      <c r="G32" s="1052"/>
      <c r="H32" s="37"/>
      <c r="I32" s="37"/>
      <c r="J32" s="37"/>
      <c r="K32" s="1053"/>
    </row>
    <row r="33" spans="1:11" x14ac:dyDescent="0.2">
      <c r="A33" s="36"/>
      <c r="B33" s="36"/>
      <c r="C33" s="37"/>
      <c r="D33" s="37"/>
      <c r="E33" s="37"/>
      <c r="F33" s="1052"/>
      <c r="G33" s="1052"/>
      <c r="H33" s="37"/>
      <c r="I33" s="37"/>
      <c r="J33" s="37"/>
      <c r="K33" s="1053"/>
    </row>
    <row r="34" spans="1:11" x14ac:dyDescent="0.2">
      <c r="A34" s="36"/>
      <c r="B34" s="36"/>
      <c r="C34" s="37"/>
      <c r="D34" s="37"/>
      <c r="E34" s="37"/>
      <c r="F34" s="1052"/>
      <c r="G34" s="1052"/>
      <c r="H34" s="37"/>
      <c r="I34" s="37"/>
      <c r="J34" s="37"/>
      <c r="K34" s="1053"/>
    </row>
    <row r="35" spans="1:11" x14ac:dyDescent="0.2">
      <c r="A35" s="36"/>
      <c r="B35" s="36"/>
      <c r="C35" s="37"/>
      <c r="D35" s="37"/>
      <c r="E35" s="37"/>
      <c r="F35" s="1052"/>
      <c r="G35" s="1052"/>
      <c r="H35" s="37"/>
      <c r="I35" s="37"/>
      <c r="J35" s="37"/>
      <c r="K35" s="1053"/>
    </row>
    <row r="36" spans="1:11" x14ac:dyDescent="0.2">
      <c r="A36" s="36"/>
      <c r="B36" s="36"/>
      <c r="C36" s="37"/>
      <c r="D36" s="37"/>
      <c r="E36" s="37"/>
      <c r="F36" s="1052"/>
      <c r="G36" s="1052"/>
      <c r="H36" s="37"/>
      <c r="I36" s="37"/>
      <c r="J36" s="37"/>
      <c r="K36" s="1053"/>
    </row>
    <row r="37" spans="1:11" x14ac:dyDescent="0.2">
      <c r="A37" s="36"/>
      <c r="B37" s="36"/>
      <c r="C37" s="37"/>
      <c r="D37" s="37"/>
      <c r="E37" s="37"/>
      <c r="F37" s="1052"/>
      <c r="G37" s="1052"/>
      <c r="H37" s="37"/>
      <c r="I37" s="37"/>
      <c r="J37" s="37"/>
      <c r="K37" s="1053"/>
    </row>
    <row r="38" spans="1:11" x14ac:dyDescent="0.2">
      <c r="A38" s="36"/>
      <c r="B38" s="36"/>
      <c r="C38" s="37"/>
      <c r="D38" s="37"/>
      <c r="E38" s="37"/>
      <c r="F38" s="1052"/>
      <c r="G38" s="1052"/>
      <c r="H38" s="37"/>
      <c r="I38" s="37"/>
      <c r="J38" s="37"/>
      <c r="K38" s="1053"/>
    </row>
    <row r="39" spans="1:11" x14ac:dyDescent="0.2">
      <c r="A39" s="36"/>
      <c r="B39" s="36"/>
      <c r="C39" s="37"/>
      <c r="D39" s="37"/>
      <c r="E39" s="37"/>
      <c r="F39" s="1052"/>
      <c r="G39" s="1052"/>
      <c r="H39" s="37"/>
      <c r="I39" s="37"/>
      <c r="J39" s="37"/>
      <c r="K39" s="1053"/>
    </row>
    <row r="40" spans="1:11" x14ac:dyDescent="0.2">
      <c r="A40" s="36"/>
      <c r="B40" s="36"/>
      <c r="C40" s="37"/>
      <c r="D40" s="37"/>
      <c r="E40" s="37"/>
      <c r="F40" s="1052"/>
      <c r="G40" s="1052"/>
      <c r="H40" s="37"/>
      <c r="I40" s="37"/>
      <c r="J40" s="37"/>
      <c r="K40" s="1053"/>
    </row>
    <row r="41" spans="1:11" x14ac:dyDescent="0.2">
      <c r="A41" s="36"/>
      <c r="B41" s="36"/>
      <c r="C41" s="37"/>
      <c r="D41" s="37"/>
      <c r="E41" s="37"/>
      <c r="F41" s="1052"/>
      <c r="G41" s="1052"/>
      <c r="H41" s="37"/>
      <c r="I41" s="37"/>
      <c r="J41" s="37"/>
      <c r="K41" s="1053"/>
    </row>
    <row r="42" spans="1:11" x14ac:dyDescent="0.2">
      <c r="A42" s="36"/>
      <c r="B42" s="36"/>
      <c r="C42" s="37"/>
      <c r="D42" s="37"/>
      <c r="E42" s="37"/>
      <c r="F42" s="1052"/>
      <c r="G42" s="1052"/>
      <c r="H42" s="37"/>
      <c r="I42" s="37"/>
      <c r="J42" s="37"/>
      <c r="K42" s="1053"/>
    </row>
    <row r="43" spans="1:11" x14ac:dyDescent="0.2">
      <c r="A43" s="122"/>
      <c r="B43" s="121"/>
      <c r="C43" s="121"/>
      <c r="D43" s="121"/>
      <c r="E43" s="121"/>
      <c r="F43" s="448"/>
      <c r="G43" s="448"/>
    </row>
    <row r="44" spans="1:11" ht="12.75" thickBot="1" x14ac:dyDescent="0.25">
      <c r="A44" s="123"/>
      <c r="B44" s="152"/>
      <c r="C44" s="152"/>
      <c r="D44" s="152"/>
      <c r="E44" s="152"/>
      <c r="F44" s="151"/>
      <c r="G44" s="151"/>
    </row>
    <row r="45" spans="1:11" s="63" customFormat="1" ht="12.75" thickTop="1" x14ac:dyDescent="0.2">
      <c r="A45" s="931"/>
      <c r="B45" s="932"/>
      <c r="C45" s="2" t="s">
        <v>106</v>
      </c>
      <c r="D45" s="3"/>
      <c r="E45" s="4"/>
      <c r="F45" s="904" t="s">
        <v>11</v>
      </c>
      <c r="G45" s="1054"/>
      <c r="H45" s="2" t="s">
        <v>106</v>
      </c>
      <c r="I45" s="3"/>
      <c r="J45" s="4"/>
      <c r="K45" s="474" t="s">
        <v>11</v>
      </c>
    </row>
    <row r="46" spans="1:11" s="50" customFormat="1" ht="12.75" thickBot="1" x14ac:dyDescent="0.25">
      <c r="A46" s="933"/>
      <c r="B46" s="934" t="s">
        <v>24</v>
      </c>
      <c r="C46" s="942" t="s">
        <v>107</v>
      </c>
      <c r="D46" s="943"/>
      <c r="E46" s="929"/>
      <c r="F46" s="905"/>
      <c r="G46" s="1054"/>
      <c r="H46" s="128" t="s">
        <v>107</v>
      </c>
      <c r="I46" s="126"/>
      <c r="J46" s="127"/>
      <c r="K46" s="475"/>
    </row>
    <row r="47" spans="1:11" ht="12.75" thickBot="1" x14ac:dyDescent="0.25">
      <c r="A47" s="935" t="s">
        <v>6</v>
      </c>
      <c r="B47" s="934" t="s">
        <v>7</v>
      </c>
      <c r="C47" s="1251" t="s">
        <v>193</v>
      </c>
      <c r="D47" s="1252"/>
      <c r="E47" s="1253"/>
      <c r="F47" s="905"/>
      <c r="G47" s="1054"/>
      <c r="H47" s="1257" t="s">
        <v>317</v>
      </c>
      <c r="I47" s="1258"/>
      <c r="J47" s="1258"/>
      <c r="K47" s="475"/>
    </row>
    <row r="48" spans="1:11" x14ac:dyDescent="0.2">
      <c r="A48" s="936"/>
      <c r="B48" s="937"/>
      <c r="C48" s="906" t="s">
        <v>48</v>
      </c>
      <c r="D48" s="22" t="s">
        <v>194</v>
      </c>
      <c r="E48" s="907" t="s">
        <v>51</v>
      </c>
      <c r="F48" s="905"/>
      <c r="G48" s="1054"/>
      <c r="H48" s="130" t="s">
        <v>48</v>
      </c>
      <c r="I48" s="22" t="s">
        <v>194</v>
      </c>
      <c r="J48" s="23" t="s">
        <v>51</v>
      </c>
      <c r="K48" s="475"/>
    </row>
    <row r="49" spans="1:11" ht="12.75" thickBot="1" x14ac:dyDescent="0.25">
      <c r="A49" s="938"/>
      <c r="B49" s="939"/>
      <c r="C49" s="908" t="s">
        <v>49</v>
      </c>
      <c r="D49" s="17" t="s">
        <v>50</v>
      </c>
      <c r="E49" s="909" t="s">
        <v>52</v>
      </c>
      <c r="F49" s="910" t="s">
        <v>190</v>
      </c>
      <c r="G49" s="1055"/>
      <c r="H49" s="8" t="s">
        <v>49</v>
      </c>
      <c r="I49" s="17" t="s">
        <v>50</v>
      </c>
      <c r="J49" s="12" t="s">
        <v>52</v>
      </c>
      <c r="K49" s="910" t="s">
        <v>319</v>
      </c>
    </row>
    <row r="50" spans="1:11" ht="13.5" thickTop="1" thickBot="1" x14ac:dyDescent="0.25">
      <c r="A50" s="70"/>
      <c r="B50" s="131" t="s">
        <v>75</v>
      </c>
      <c r="C50" s="956"/>
      <c r="D50" s="928"/>
      <c r="E50" s="957" t="s">
        <v>117</v>
      </c>
      <c r="F50" s="914" t="s">
        <v>118</v>
      </c>
      <c r="G50" s="1054"/>
      <c r="H50" s="927"/>
      <c r="I50" s="928"/>
      <c r="J50" s="929" t="s">
        <v>117</v>
      </c>
      <c r="K50" s="930" t="s">
        <v>118</v>
      </c>
    </row>
    <row r="51" spans="1:11" ht="12.75" thickTop="1" x14ac:dyDescent="0.2">
      <c r="A51" s="940">
        <v>111</v>
      </c>
      <c r="B51" s="132" t="s">
        <v>21</v>
      </c>
      <c r="C51" s="915">
        <v>4497853</v>
      </c>
      <c r="D51" s="944">
        <v>4497853</v>
      </c>
      <c r="E51" s="945">
        <v>0</v>
      </c>
      <c r="F51" s="946">
        <v>93.430934252634032</v>
      </c>
      <c r="G51" s="1058"/>
      <c r="H51" s="135">
        <v>4675582</v>
      </c>
      <c r="I51" s="65">
        <v>4675582</v>
      </c>
      <c r="J51" s="65">
        <v>0</v>
      </c>
      <c r="K51" s="134">
        <v>103.95141859905159</v>
      </c>
    </row>
    <row r="52" spans="1:11" x14ac:dyDescent="0.2">
      <c r="A52" s="18">
        <v>201</v>
      </c>
      <c r="B52" s="138" t="s">
        <v>22</v>
      </c>
      <c r="C52" s="915">
        <v>474077</v>
      </c>
      <c r="D52" s="944">
        <v>474000</v>
      </c>
      <c r="E52" s="945">
        <v>-77</v>
      </c>
      <c r="F52" s="946">
        <v>98.71421609666497</v>
      </c>
      <c r="G52" s="1058"/>
      <c r="H52" s="135">
        <v>494435</v>
      </c>
      <c r="I52" s="65">
        <v>360000</v>
      </c>
      <c r="J52" s="65">
        <v>-134435</v>
      </c>
      <c r="K52" s="134">
        <v>75.949367088607602</v>
      </c>
    </row>
    <row r="53" spans="1:11" x14ac:dyDescent="0.2">
      <c r="A53" s="157">
        <v>205</v>
      </c>
      <c r="B53" s="137" t="s">
        <v>119</v>
      </c>
      <c r="C53" s="915">
        <v>786977</v>
      </c>
      <c r="D53" s="944">
        <v>786977</v>
      </c>
      <c r="E53" s="945">
        <v>0</v>
      </c>
      <c r="F53" s="946">
        <v>96.02796240279477</v>
      </c>
      <c r="G53" s="1058"/>
      <c r="H53" s="135">
        <v>843306</v>
      </c>
      <c r="I53" s="65">
        <v>843306</v>
      </c>
      <c r="J53" s="65">
        <v>0</v>
      </c>
      <c r="K53" s="134">
        <v>107.15764247239754</v>
      </c>
    </row>
    <row r="54" spans="1:11" x14ac:dyDescent="0.2">
      <c r="A54" s="18">
        <v>207</v>
      </c>
      <c r="B54" s="138" t="s">
        <v>71</v>
      </c>
      <c r="C54" s="915">
        <v>476765</v>
      </c>
      <c r="D54" s="944">
        <v>476765</v>
      </c>
      <c r="E54" s="945">
        <v>0</v>
      </c>
      <c r="F54" s="946">
        <v>94.874453257767826</v>
      </c>
      <c r="G54" s="1058"/>
      <c r="H54" s="135">
        <v>498379</v>
      </c>
      <c r="I54" s="65">
        <v>498379</v>
      </c>
      <c r="J54" s="65">
        <v>0</v>
      </c>
      <c r="K54" s="134">
        <v>104.53347036800101</v>
      </c>
    </row>
    <row r="55" spans="1:11" x14ac:dyDescent="0.2">
      <c r="A55" s="18">
        <v>209</v>
      </c>
      <c r="B55" s="138" t="s">
        <v>97</v>
      </c>
      <c r="C55" s="915">
        <v>100295</v>
      </c>
      <c r="D55" s="944">
        <v>100295</v>
      </c>
      <c r="E55" s="945">
        <v>0</v>
      </c>
      <c r="F55" s="946">
        <v>94.543003657478977</v>
      </c>
      <c r="G55" s="1058"/>
      <c r="H55" s="135">
        <v>106183</v>
      </c>
      <c r="I55" s="65">
        <v>106183</v>
      </c>
      <c r="J55" s="65">
        <v>0</v>
      </c>
      <c r="K55" s="134">
        <v>105.87068148960566</v>
      </c>
    </row>
    <row r="56" spans="1:11" x14ac:dyDescent="0.2">
      <c r="A56" s="18">
        <v>211</v>
      </c>
      <c r="B56" s="138" t="s">
        <v>19</v>
      </c>
      <c r="C56" s="915">
        <v>846509</v>
      </c>
      <c r="D56" s="944">
        <v>810000</v>
      </c>
      <c r="E56" s="945">
        <v>-36509</v>
      </c>
      <c r="F56" s="946">
        <v>122.65293761356753</v>
      </c>
      <c r="G56" s="1058"/>
      <c r="H56" s="135">
        <v>909446</v>
      </c>
      <c r="I56" s="65">
        <v>810000</v>
      </c>
      <c r="J56" s="65">
        <v>-99446</v>
      </c>
      <c r="K56" s="134">
        <v>100</v>
      </c>
    </row>
    <row r="57" spans="1:11" ht="12.75" thickBot="1" x14ac:dyDescent="0.25">
      <c r="A57" s="18">
        <v>213</v>
      </c>
      <c r="B57" s="139" t="s">
        <v>44</v>
      </c>
      <c r="C57" s="915">
        <v>275068</v>
      </c>
      <c r="D57" s="944">
        <v>275068</v>
      </c>
      <c r="E57" s="945">
        <v>0</v>
      </c>
      <c r="F57" s="946">
        <v>96.19746730968977</v>
      </c>
      <c r="G57" s="1058"/>
      <c r="H57" s="135">
        <v>292714</v>
      </c>
      <c r="I57" s="65">
        <v>292714</v>
      </c>
      <c r="J57" s="65">
        <v>0</v>
      </c>
      <c r="K57" s="134">
        <v>106.41514098332048</v>
      </c>
    </row>
    <row r="58" spans="1:11" ht="13.5" thickTop="1" thickBot="1" x14ac:dyDescent="0.25">
      <c r="A58" s="941" t="s">
        <v>20</v>
      </c>
      <c r="B58" s="941"/>
      <c r="C58" s="947">
        <v>2959691</v>
      </c>
      <c r="D58" s="948">
        <v>2923105</v>
      </c>
      <c r="E58" s="949">
        <v>-36586</v>
      </c>
      <c r="F58" s="950">
        <v>102.39801727006814</v>
      </c>
      <c r="G58" s="1059"/>
      <c r="H58" s="141">
        <v>3144463</v>
      </c>
      <c r="I58" s="141">
        <v>2910582</v>
      </c>
      <c r="J58" s="141">
        <v>-233881</v>
      </c>
      <c r="K58" s="797">
        <v>99.571585693979515</v>
      </c>
    </row>
    <row r="59" spans="1:11" ht="13.5" thickTop="1" thickBot="1" x14ac:dyDescent="0.25">
      <c r="A59" s="143" t="s">
        <v>30</v>
      </c>
      <c r="B59" s="143"/>
      <c r="C59" s="947">
        <v>7457544</v>
      </c>
      <c r="D59" s="948">
        <v>7420958</v>
      </c>
      <c r="E59" s="949">
        <v>-36586</v>
      </c>
      <c r="F59" s="950">
        <v>96.76888418755405</v>
      </c>
      <c r="G59" s="1059"/>
      <c r="H59" s="141">
        <v>7820045</v>
      </c>
      <c r="I59" s="141">
        <v>7586164</v>
      </c>
      <c r="J59" s="141">
        <v>-233881</v>
      </c>
      <c r="K59" s="797">
        <v>102.2262085299499</v>
      </c>
    </row>
    <row r="60" spans="1:11" ht="13.5" thickTop="1" thickBot="1" x14ac:dyDescent="0.25">
      <c r="A60" s="156"/>
      <c r="B60" s="144"/>
      <c r="C60" s="951"/>
      <c r="D60" s="952"/>
      <c r="E60" s="953"/>
      <c r="F60" s="954"/>
      <c r="G60" s="1056"/>
      <c r="H60" s="146"/>
      <c r="I60" s="145"/>
      <c r="J60" s="145"/>
      <c r="K60" s="447"/>
    </row>
    <row r="61" spans="1:11" ht="13.5" thickTop="1" thickBot="1" x14ac:dyDescent="0.25">
      <c r="A61" s="85"/>
      <c r="B61" s="889" t="s">
        <v>76</v>
      </c>
      <c r="C61" s="1254" t="s">
        <v>31</v>
      </c>
      <c r="D61" s="1255"/>
      <c r="E61" s="1255"/>
      <c r="F61" s="1256"/>
      <c r="G61" s="1163"/>
      <c r="H61" s="1254" t="s">
        <v>31</v>
      </c>
      <c r="I61" s="1255"/>
      <c r="J61" s="1255"/>
      <c r="K61" s="1256"/>
    </row>
    <row r="62" spans="1:11" ht="12.75" thickTop="1" x14ac:dyDescent="0.2">
      <c r="A62" s="940">
        <v>111</v>
      </c>
      <c r="B62" s="132" t="s">
        <v>21</v>
      </c>
      <c r="C62" s="148">
        <v>758.13006451395415</v>
      </c>
      <c r="D62" s="149">
        <v>758.13006451395415</v>
      </c>
      <c r="E62" s="922">
        <v>0</v>
      </c>
      <c r="F62" s="923">
        <v>94.06080204887769</v>
      </c>
      <c r="G62" s="1056"/>
      <c r="H62" s="13">
        <v>789.76810902882266</v>
      </c>
      <c r="I62" s="13">
        <v>789.76810902882266</v>
      </c>
      <c r="J62" s="13">
        <v>0</v>
      </c>
      <c r="K62" s="134">
        <v>104.17316843055842</v>
      </c>
    </row>
    <row r="63" spans="1:11" x14ac:dyDescent="0.2">
      <c r="A63" s="18">
        <v>201</v>
      </c>
      <c r="B63" s="136" t="s">
        <v>22</v>
      </c>
      <c r="C63" s="150">
        <v>669.22030146724603</v>
      </c>
      <c r="D63" s="133">
        <v>669.11160612194772</v>
      </c>
      <c r="E63" s="916">
        <v>-0.10869534529831526</v>
      </c>
      <c r="F63" s="925">
        <v>96.972696539412723</v>
      </c>
      <c r="G63" s="1056"/>
      <c r="H63" s="15">
        <v>706.04825178320255</v>
      </c>
      <c r="I63" s="15">
        <v>514.07641174664593</v>
      </c>
      <c r="J63" s="15">
        <v>-191.97184003655661</v>
      </c>
      <c r="K63" s="134">
        <v>76.829695829988921</v>
      </c>
    </row>
    <row r="64" spans="1:11" x14ac:dyDescent="0.2">
      <c r="A64" s="157">
        <v>205</v>
      </c>
      <c r="B64" s="137" t="s">
        <v>98</v>
      </c>
      <c r="C64" s="150">
        <v>649.07675000164954</v>
      </c>
      <c r="D64" s="133">
        <v>649.07675000164954</v>
      </c>
      <c r="E64" s="916">
        <v>0</v>
      </c>
      <c r="F64" s="925">
        <v>95.452463235536698</v>
      </c>
      <c r="G64" s="1056"/>
      <c r="H64" s="15">
        <v>684.27612329053898</v>
      </c>
      <c r="I64" s="15">
        <v>684.27612329053898</v>
      </c>
      <c r="J64" s="15">
        <v>0</v>
      </c>
      <c r="K64" s="134">
        <v>105.42299093116492</v>
      </c>
    </row>
    <row r="65" spans="1:11" x14ac:dyDescent="0.2">
      <c r="A65" s="18">
        <v>207</v>
      </c>
      <c r="B65" s="138" t="s">
        <v>71</v>
      </c>
      <c r="C65" s="150">
        <v>646.40579855551323</v>
      </c>
      <c r="D65" s="133">
        <v>646.40579855551323</v>
      </c>
      <c r="E65" s="916">
        <v>0</v>
      </c>
      <c r="F65" s="925">
        <v>93.681999790654089</v>
      </c>
      <c r="G65" s="1056"/>
      <c r="H65" s="15">
        <v>684.78313142097113</v>
      </c>
      <c r="I65" s="15">
        <v>684.78313142097113</v>
      </c>
      <c r="J65" s="15">
        <v>0</v>
      </c>
      <c r="K65" s="134">
        <v>105.93703412797619</v>
      </c>
    </row>
    <row r="66" spans="1:11" x14ac:dyDescent="0.2">
      <c r="A66" s="18">
        <v>209</v>
      </c>
      <c r="B66" s="138" t="s">
        <v>97</v>
      </c>
      <c r="C66" s="150">
        <v>719.5485916806565</v>
      </c>
      <c r="D66" s="133">
        <v>719.5485916806565</v>
      </c>
      <c r="E66" s="916">
        <v>0</v>
      </c>
      <c r="F66" s="925">
        <v>94.553034386420038</v>
      </c>
      <c r="G66" s="1056"/>
      <c r="H66" s="15">
        <v>749.40362763780092</v>
      </c>
      <c r="I66" s="15">
        <v>749.40362763780092</v>
      </c>
      <c r="J66" s="15">
        <v>0</v>
      </c>
      <c r="K66" s="134">
        <v>104.14913409633833</v>
      </c>
    </row>
    <row r="67" spans="1:11" x14ac:dyDescent="0.2">
      <c r="A67" s="18">
        <v>211</v>
      </c>
      <c r="B67" s="138" t="s">
        <v>19</v>
      </c>
      <c r="C67" s="150">
        <v>671.38814467249449</v>
      </c>
      <c r="D67" s="133">
        <v>642.4319141139913</v>
      </c>
      <c r="E67" s="916">
        <v>-28.956230558503194</v>
      </c>
      <c r="F67" s="925">
        <v>120.53131596885389</v>
      </c>
      <c r="G67" s="1056"/>
      <c r="H67" s="15">
        <v>705.86746910336706</v>
      </c>
      <c r="I67" s="15">
        <v>628.68235164454768</v>
      </c>
      <c r="J67" s="15">
        <v>-77.185117458819377</v>
      </c>
      <c r="K67" s="134">
        <v>97.859763475728585</v>
      </c>
    </row>
    <row r="68" spans="1:11" ht="12.75" thickBot="1" x14ac:dyDescent="0.25">
      <c r="A68" s="18">
        <v>213</v>
      </c>
      <c r="B68" s="139" t="s">
        <v>44</v>
      </c>
      <c r="C68" s="150">
        <v>638.32729973080848</v>
      </c>
      <c r="D68" s="133">
        <v>638.32729973080848</v>
      </c>
      <c r="E68" s="916">
        <v>0</v>
      </c>
      <c r="F68" s="925">
        <v>95.701244337452536</v>
      </c>
      <c r="G68" s="1056"/>
      <c r="H68" s="15">
        <v>676.33718659959845</v>
      </c>
      <c r="I68" s="15">
        <v>676.33718659959845</v>
      </c>
      <c r="J68" s="15">
        <v>0</v>
      </c>
      <c r="K68" s="134">
        <v>105.95460775135565</v>
      </c>
    </row>
    <row r="69" spans="1:11" ht="13.5" thickTop="1" thickBot="1" x14ac:dyDescent="0.25">
      <c r="A69" s="70" t="s">
        <v>20</v>
      </c>
      <c r="B69" s="70"/>
      <c r="C69" s="947">
        <v>659.23839769634492</v>
      </c>
      <c r="D69" s="948">
        <v>651.08927131182759</v>
      </c>
      <c r="E69" s="949">
        <v>-8.1491263845173307</v>
      </c>
      <c r="F69" s="955">
        <v>101.25805152594521</v>
      </c>
      <c r="G69" s="1059"/>
      <c r="H69" s="141">
        <v>695.15874654627271</v>
      </c>
      <c r="I69" s="141">
        <v>643.45375819023582</v>
      </c>
      <c r="J69" s="141">
        <v>-51.704988356036893</v>
      </c>
      <c r="K69" s="797">
        <v>98.827270935334639</v>
      </c>
    </row>
    <row r="70" spans="1:11" ht="13.5" thickTop="1" thickBot="1" x14ac:dyDescent="0.25">
      <c r="A70" s="70" t="s">
        <v>30</v>
      </c>
      <c r="B70" s="70"/>
      <c r="C70" s="947">
        <v>715.53135721513286</v>
      </c>
      <c r="D70" s="948">
        <v>712.02102858213084</v>
      </c>
      <c r="E70" s="949">
        <v>-3.5103286330020183</v>
      </c>
      <c r="F70" s="955">
        <v>96.741987579093873</v>
      </c>
      <c r="G70" s="1059"/>
      <c r="H70" s="141">
        <v>748.79040404765806</v>
      </c>
      <c r="I70" s="141">
        <v>726.39566738193923</v>
      </c>
      <c r="J70" s="141">
        <v>-22.394736665718824</v>
      </c>
      <c r="K70" s="797">
        <v>102.0188503180072</v>
      </c>
    </row>
    <row r="71" spans="1:11" ht="12.75" thickTop="1" x14ac:dyDescent="0.2"/>
  </sheetData>
  <mergeCells count="8">
    <mergeCell ref="C47:E47"/>
    <mergeCell ref="C61:F61"/>
    <mergeCell ref="H47:J47"/>
    <mergeCell ref="H61:K61"/>
    <mergeCell ref="H5:J5"/>
    <mergeCell ref="H19:K19"/>
    <mergeCell ref="C5:E5"/>
    <mergeCell ref="C19:F19"/>
  </mergeCells>
  <phoneticPr fontId="0" type="noConversion"/>
  <pageMargins left="0.51181102362204722" right="0.62992125984251968" top="1.4566929133858268" bottom="0.86614173228346458" header="0.43307086614173229" footer="0.51181102362204722"/>
  <pageSetup paperSize="9" scale="84" fitToHeight="0" orientation="landscape" r:id="rId1"/>
  <headerFooter alignWithMargins="0">
    <oddHeader xml:space="preserve">&amp;C&amp;"Arial,Tučné"&amp;14
Náklady na činnost zdravotních pojišťoven v letech 2015 a  2016 &amp;R&amp;"Arial CE,Tučné"&amp;10Příloha
Tabulka č. 1a
&amp;9
</oddHeader>
    <oddFooter>&amp;L&amp;"Arial CE,Tučné"&amp;9
Ministerstvo financí&amp;C&amp;"Arial CE,Tučné"&amp;9Stránka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S60"/>
  <sheetViews>
    <sheetView zoomScaleNormal="100" workbookViewId="0"/>
  </sheetViews>
  <sheetFormatPr defaultRowHeight="10.5" x14ac:dyDescent="0.2"/>
  <cols>
    <col min="1" max="1" width="71" style="24" customWidth="1"/>
    <col min="2" max="2" width="12.6640625" style="24" customWidth="1"/>
    <col min="3" max="8" width="10.83203125" style="24" customWidth="1"/>
    <col min="9" max="9" width="0.1640625" style="24" customWidth="1"/>
    <col min="10" max="10" width="12.83203125" style="24" customWidth="1"/>
    <col min="11" max="11" width="13.1640625" style="24" customWidth="1"/>
    <col min="12" max="16384" width="9.33203125" style="24"/>
  </cols>
  <sheetData>
    <row r="1" spans="1:12" ht="12.75" thickBot="1" x14ac:dyDescent="0.25">
      <c r="A1" s="169" t="s">
        <v>116</v>
      </c>
      <c r="B1" s="162" t="s">
        <v>90</v>
      </c>
      <c r="C1" s="805" t="s">
        <v>89</v>
      </c>
      <c r="D1" s="164" t="s">
        <v>104</v>
      </c>
      <c r="E1" s="811" t="s">
        <v>39</v>
      </c>
      <c r="F1" s="164" t="s">
        <v>88</v>
      </c>
      <c r="G1" s="811" t="s">
        <v>87</v>
      </c>
      <c r="H1" s="164" t="s">
        <v>40</v>
      </c>
      <c r="I1" s="163" t="s">
        <v>99</v>
      </c>
      <c r="J1" s="819" t="s">
        <v>96</v>
      </c>
      <c r="K1" s="164" t="s">
        <v>41</v>
      </c>
    </row>
    <row r="2" spans="1:12" ht="16.5" thickTop="1" thickBot="1" x14ac:dyDescent="0.3">
      <c r="A2" s="1169" t="s">
        <v>336</v>
      </c>
      <c r="B2" s="799" t="s">
        <v>42</v>
      </c>
      <c r="C2" s="806" t="s">
        <v>42</v>
      </c>
      <c r="D2" s="799" t="s">
        <v>42</v>
      </c>
      <c r="E2" s="806" t="s">
        <v>42</v>
      </c>
      <c r="F2" s="799" t="s">
        <v>42</v>
      </c>
      <c r="G2" s="806" t="s">
        <v>42</v>
      </c>
      <c r="H2" s="799" t="s">
        <v>42</v>
      </c>
      <c r="I2" s="798" t="s">
        <v>42</v>
      </c>
      <c r="J2" s="820" t="s">
        <v>42</v>
      </c>
      <c r="K2" s="799" t="s">
        <v>42</v>
      </c>
    </row>
    <row r="3" spans="1:12" ht="14.25" thickTop="1" thickBot="1" x14ac:dyDescent="0.25">
      <c r="A3" s="829" t="s">
        <v>124</v>
      </c>
      <c r="B3" s="1137">
        <v>151017722</v>
      </c>
      <c r="C3" s="1138">
        <v>15582979</v>
      </c>
      <c r="D3" s="1137">
        <v>26557232</v>
      </c>
      <c r="E3" s="1138">
        <v>15444706</v>
      </c>
      <c r="F3" s="1137">
        <v>3385034</v>
      </c>
      <c r="G3" s="1138">
        <v>29201024</v>
      </c>
      <c r="H3" s="1137">
        <v>9232008</v>
      </c>
      <c r="I3" s="812"/>
      <c r="J3" s="821">
        <v>99402983</v>
      </c>
      <c r="K3" s="827">
        <v>250420705</v>
      </c>
    </row>
    <row r="4" spans="1:12" ht="12" thickBot="1" x14ac:dyDescent="0.25">
      <c r="A4" s="174"/>
      <c r="B4" s="800"/>
      <c r="C4" s="807"/>
      <c r="D4" s="800"/>
      <c r="E4" s="807"/>
      <c r="F4" s="800"/>
      <c r="G4" s="807"/>
      <c r="H4" s="800"/>
      <c r="I4" s="813"/>
      <c r="J4" s="822"/>
      <c r="K4" s="800"/>
    </row>
    <row r="5" spans="1:12" ht="12" thickBot="1" x14ac:dyDescent="0.25">
      <c r="A5" s="171" t="s">
        <v>126</v>
      </c>
      <c r="B5" s="801">
        <v>12584810.166666666</v>
      </c>
      <c r="C5" s="808">
        <v>1298581.5833333333</v>
      </c>
      <c r="D5" s="801">
        <v>2213102.6666666665</v>
      </c>
      <c r="E5" s="808">
        <v>1287058.8333333333</v>
      </c>
      <c r="F5" s="801">
        <v>282086.16666666669</v>
      </c>
      <c r="G5" s="808">
        <v>2433418.6666666665</v>
      </c>
      <c r="H5" s="801">
        <v>769334</v>
      </c>
      <c r="I5" s="814"/>
      <c r="J5" s="823">
        <v>8283581.916666667</v>
      </c>
      <c r="K5" s="801">
        <v>20868392.083333332</v>
      </c>
    </row>
    <row r="6" spans="1:12" ht="12" thickBot="1" x14ac:dyDescent="0.25">
      <c r="A6" s="174" t="s">
        <v>123</v>
      </c>
      <c r="B6" s="801">
        <v>413747.18356164382</v>
      </c>
      <c r="C6" s="808">
        <v>42693.09315068493</v>
      </c>
      <c r="D6" s="801">
        <v>72759.539726027404</v>
      </c>
      <c r="E6" s="808">
        <v>42314.263013698634</v>
      </c>
      <c r="F6" s="801">
        <v>9274.0657534246584</v>
      </c>
      <c r="G6" s="808">
        <v>80002.805479452058</v>
      </c>
      <c r="H6" s="801">
        <v>25293.172602739727</v>
      </c>
      <c r="I6" s="814"/>
      <c r="J6" s="823">
        <v>272336.93972602737</v>
      </c>
      <c r="K6" s="801">
        <v>686084.12328767125</v>
      </c>
    </row>
    <row r="7" spans="1:12" ht="12" thickBot="1" x14ac:dyDescent="0.25">
      <c r="A7" s="171" t="s">
        <v>331</v>
      </c>
      <c r="B7" s="1139">
        <v>3079430</v>
      </c>
      <c r="C7" s="1140">
        <v>476352</v>
      </c>
      <c r="D7" s="1139">
        <v>1636966</v>
      </c>
      <c r="E7" s="1140">
        <v>953297</v>
      </c>
      <c r="F7" s="1139">
        <v>234723</v>
      </c>
      <c r="G7" s="1140">
        <v>716583</v>
      </c>
      <c r="H7" s="1139">
        <v>1055599</v>
      </c>
      <c r="I7" s="815"/>
      <c r="J7" s="824">
        <v>5073520</v>
      </c>
      <c r="K7" s="828">
        <v>8152950</v>
      </c>
    </row>
    <row r="8" spans="1:12" ht="12" thickBot="1" x14ac:dyDescent="0.25">
      <c r="A8" s="187" t="s">
        <v>80</v>
      </c>
      <c r="B8" s="802">
        <v>7.4427817815977919</v>
      </c>
      <c r="C8" s="809">
        <v>11.157589315881129</v>
      </c>
      <c r="D8" s="802">
        <v>22.498300651212443</v>
      </c>
      <c r="E8" s="809">
        <v>22.528975624398416</v>
      </c>
      <c r="F8" s="802">
        <v>25.309611365794254</v>
      </c>
      <c r="G8" s="809">
        <v>8.9569733924399362</v>
      </c>
      <c r="H8" s="802">
        <v>41.734543015993921</v>
      </c>
      <c r="I8" s="816"/>
      <c r="J8" s="825">
        <v>18.629569698124655</v>
      </c>
      <c r="K8" s="802">
        <v>11.883309529058311</v>
      </c>
    </row>
    <row r="9" spans="1:12" ht="12" thickBot="1" x14ac:dyDescent="0.25">
      <c r="A9" s="187"/>
      <c r="B9" s="803"/>
      <c r="C9" s="810"/>
      <c r="D9" s="803"/>
      <c r="E9" s="810"/>
      <c r="F9" s="803"/>
      <c r="G9" s="810"/>
      <c r="H9" s="803"/>
      <c r="I9" s="817"/>
      <c r="J9" s="826"/>
      <c r="K9" s="800"/>
    </row>
    <row r="10" spans="1:12" ht="12" thickBot="1" x14ac:dyDescent="0.25">
      <c r="A10" s="187" t="s">
        <v>332</v>
      </c>
      <c r="B10" s="801">
        <v>0</v>
      </c>
      <c r="C10" s="808">
        <v>0</v>
      </c>
      <c r="D10" s="801">
        <v>0</v>
      </c>
      <c r="E10" s="808">
        <v>0</v>
      </c>
      <c r="F10" s="801">
        <v>0</v>
      </c>
      <c r="G10" s="808">
        <v>0</v>
      </c>
      <c r="H10" s="801">
        <v>0</v>
      </c>
      <c r="I10" s="818"/>
      <c r="J10" s="801">
        <v>0</v>
      </c>
      <c r="K10" s="801">
        <v>0</v>
      </c>
    </row>
    <row r="11" spans="1:12" ht="12" thickBot="1" x14ac:dyDescent="0.25">
      <c r="A11" s="187" t="s">
        <v>81</v>
      </c>
      <c r="B11" s="804">
        <v>0</v>
      </c>
      <c r="C11" s="809">
        <v>0</v>
      </c>
      <c r="D11" s="802">
        <v>0</v>
      </c>
      <c r="E11" s="809">
        <v>0</v>
      </c>
      <c r="F11" s="802">
        <v>0</v>
      </c>
      <c r="G11" s="809">
        <v>0</v>
      </c>
      <c r="H11" s="802">
        <v>0</v>
      </c>
      <c r="I11" s="816"/>
      <c r="J11" s="825">
        <v>0</v>
      </c>
      <c r="K11" s="802">
        <v>0</v>
      </c>
    </row>
    <row r="12" spans="1:12" ht="12" thickBot="1" x14ac:dyDescent="0.25">
      <c r="A12" s="187" t="s">
        <v>333</v>
      </c>
      <c r="B12" s="1141">
        <v>21203014</v>
      </c>
      <c r="C12" s="1141">
        <v>2732263</v>
      </c>
      <c r="D12" s="1141">
        <v>3276571</v>
      </c>
      <c r="E12" s="1141">
        <v>2034358</v>
      </c>
      <c r="F12" s="1141">
        <v>327025</v>
      </c>
      <c r="G12" s="1141">
        <v>3234421</v>
      </c>
      <c r="H12" s="1141">
        <v>1186850</v>
      </c>
      <c r="I12" s="863"/>
      <c r="J12" s="196">
        <v>12791488</v>
      </c>
      <c r="K12" s="173">
        <v>33994502</v>
      </c>
    </row>
    <row r="13" spans="1:12" ht="12" thickBot="1" x14ac:dyDescent="0.25">
      <c r="A13" s="171" t="s">
        <v>82</v>
      </c>
      <c r="B13" s="188">
        <v>51.246304125816444</v>
      </c>
      <c r="C13" s="196">
        <v>63.997775714130142</v>
      </c>
      <c r="D13" s="196">
        <v>45.032871460399186</v>
      </c>
      <c r="E13" s="196">
        <v>48.077358675522859</v>
      </c>
      <c r="F13" s="196">
        <v>35.262311988594497</v>
      </c>
      <c r="G13" s="196">
        <v>40.4288447213358</v>
      </c>
      <c r="H13" s="173">
        <v>46.923729918778228</v>
      </c>
      <c r="I13" s="224"/>
      <c r="J13" s="196">
        <v>46.969346181492362</v>
      </c>
      <c r="K13" s="173">
        <v>49.548591559152428</v>
      </c>
    </row>
    <row r="14" spans="1:12" s="117" customFormat="1" x14ac:dyDescent="0.15"/>
    <row r="15" spans="1:12" s="119" customFormat="1" ht="13.5" thickBot="1" x14ac:dyDescent="0.25">
      <c r="D15" s="1210"/>
    </row>
    <row r="16" spans="1:12" ht="12.75" thickBot="1" x14ac:dyDescent="0.25">
      <c r="A16" s="169" t="s">
        <v>116</v>
      </c>
      <c r="B16" s="830" t="s">
        <v>90</v>
      </c>
      <c r="C16" s="162" t="s">
        <v>89</v>
      </c>
      <c r="D16" s="811" t="s">
        <v>104</v>
      </c>
      <c r="E16" s="844" t="s">
        <v>39</v>
      </c>
      <c r="F16" s="811" t="s">
        <v>88</v>
      </c>
      <c r="G16" s="164" t="s">
        <v>87</v>
      </c>
      <c r="H16" s="163" t="s">
        <v>40</v>
      </c>
      <c r="I16" s="811" t="s">
        <v>99</v>
      </c>
      <c r="J16" s="164" t="s">
        <v>96</v>
      </c>
      <c r="K16" s="163" t="s">
        <v>41</v>
      </c>
      <c r="L16" s="102"/>
    </row>
    <row r="17" spans="1:97" ht="16.5" thickTop="1" thickBot="1" x14ac:dyDescent="0.3">
      <c r="A17" s="1169" t="s">
        <v>337</v>
      </c>
      <c r="B17" s="438" t="s">
        <v>42</v>
      </c>
      <c r="C17" s="836" t="s">
        <v>42</v>
      </c>
      <c r="D17" s="840" t="s">
        <v>42</v>
      </c>
      <c r="E17" s="845" t="s">
        <v>42</v>
      </c>
      <c r="F17" s="840" t="s">
        <v>42</v>
      </c>
      <c r="G17" s="836" t="s">
        <v>42</v>
      </c>
      <c r="H17" s="439" t="s">
        <v>42</v>
      </c>
      <c r="I17" s="840" t="s">
        <v>42</v>
      </c>
      <c r="J17" s="836" t="s">
        <v>42</v>
      </c>
      <c r="K17" s="439" t="s">
        <v>42</v>
      </c>
      <c r="L17" s="102"/>
    </row>
    <row r="18" spans="1:97" ht="12" thickBot="1" x14ac:dyDescent="0.25">
      <c r="A18" s="171" t="s">
        <v>124</v>
      </c>
      <c r="B18" s="869">
        <v>148991392</v>
      </c>
      <c r="C18" s="870">
        <v>15150534</v>
      </c>
      <c r="D18" s="871">
        <v>25516590</v>
      </c>
      <c r="E18" s="870">
        <v>14934953</v>
      </c>
      <c r="F18" s="871">
        <v>3171062</v>
      </c>
      <c r="G18" s="870">
        <v>27370343</v>
      </c>
      <c r="H18" s="872">
        <v>8808950</v>
      </c>
      <c r="I18" s="873"/>
      <c r="J18" s="874">
        <v>94952432</v>
      </c>
      <c r="K18" s="875">
        <v>243943824</v>
      </c>
      <c r="L18" s="102"/>
    </row>
    <row r="19" spans="1:97" ht="12" thickBot="1" x14ac:dyDescent="0.25">
      <c r="A19" s="174"/>
      <c r="B19" s="876"/>
      <c r="C19" s="877"/>
      <c r="D19" s="878"/>
      <c r="E19" s="803"/>
      <c r="F19" s="878"/>
      <c r="G19" s="877"/>
      <c r="H19" s="800"/>
      <c r="I19" s="879"/>
      <c r="J19" s="877"/>
      <c r="K19" s="880"/>
      <c r="L19" s="102"/>
    </row>
    <row r="20" spans="1:97" ht="12" thickBot="1" x14ac:dyDescent="0.25">
      <c r="A20" s="171" t="s">
        <v>126</v>
      </c>
      <c r="B20" s="831">
        <v>12415949.333333334</v>
      </c>
      <c r="C20" s="837">
        <v>1262544.5</v>
      </c>
      <c r="D20" s="841">
        <v>2126382.5</v>
      </c>
      <c r="E20" s="801">
        <v>1244579.4166666667</v>
      </c>
      <c r="F20" s="841">
        <v>264255.16666666669</v>
      </c>
      <c r="G20" s="837">
        <v>2280861.9166666665</v>
      </c>
      <c r="H20" s="848">
        <v>734079.16666666663</v>
      </c>
      <c r="I20" s="859"/>
      <c r="J20" s="837">
        <v>7912702.666666667</v>
      </c>
      <c r="K20" s="848">
        <v>20328652</v>
      </c>
      <c r="L20" s="102"/>
    </row>
    <row r="21" spans="1:97" ht="12" thickBot="1" x14ac:dyDescent="0.25">
      <c r="A21" s="174" t="s">
        <v>123</v>
      </c>
      <c r="B21" s="852">
        <v>408195.59452054795</v>
      </c>
      <c r="C21" s="850">
        <v>41508.312328767126</v>
      </c>
      <c r="D21" s="853">
        <v>69908.465753424651</v>
      </c>
      <c r="E21" s="854">
        <v>40917.679452054792</v>
      </c>
      <c r="F21" s="853">
        <v>8687.8410958904115</v>
      </c>
      <c r="G21" s="850">
        <v>74987.241095890407</v>
      </c>
      <c r="H21" s="849">
        <v>24134.109589041094</v>
      </c>
      <c r="I21" s="860"/>
      <c r="J21" s="850">
        <v>260143.6493150685</v>
      </c>
      <c r="K21" s="849">
        <v>668339.24383561639</v>
      </c>
      <c r="L21" s="102"/>
    </row>
    <row r="22" spans="1:97" ht="12" thickBot="1" x14ac:dyDescent="0.25">
      <c r="A22" s="171" t="s">
        <v>176</v>
      </c>
      <c r="B22" s="832">
        <v>907532</v>
      </c>
      <c r="C22" s="857">
        <v>439656</v>
      </c>
      <c r="D22" s="858">
        <v>1636813</v>
      </c>
      <c r="E22" s="828">
        <v>758569</v>
      </c>
      <c r="F22" s="858">
        <v>302501</v>
      </c>
      <c r="G22" s="857">
        <v>1067729</v>
      </c>
      <c r="H22" s="866">
        <v>1090392</v>
      </c>
      <c r="I22" s="858"/>
      <c r="J22" s="857">
        <v>5295660</v>
      </c>
      <c r="K22" s="866">
        <v>6203192</v>
      </c>
      <c r="L22" s="102"/>
    </row>
    <row r="23" spans="1:97" ht="12" thickBot="1" x14ac:dyDescent="0.25">
      <c r="A23" s="187" t="s">
        <v>80</v>
      </c>
      <c r="B23" s="865">
        <v>2.2232773018188863</v>
      </c>
      <c r="C23" s="802">
        <v>10.591998935483065</v>
      </c>
      <c r="D23" s="802">
        <v>23.413659309492374</v>
      </c>
      <c r="E23" s="802">
        <v>18.538905679850483</v>
      </c>
      <c r="F23" s="802">
        <v>34.818891904352547</v>
      </c>
      <c r="G23" s="802">
        <v>14.238808954641161</v>
      </c>
      <c r="H23" s="888">
        <v>45.1805357051635</v>
      </c>
      <c r="I23" s="867"/>
      <c r="J23" s="802">
        <v>20.356676067022697</v>
      </c>
      <c r="K23" s="868">
        <v>9.2815019575982394</v>
      </c>
      <c r="L23" s="102"/>
    </row>
    <row r="24" spans="1:97" ht="12" thickBot="1" x14ac:dyDescent="0.25">
      <c r="A24" s="187"/>
      <c r="B24" s="864"/>
      <c r="C24" s="838"/>
      <c r="D24" s="842"/>
      <c r="E24" s="846"/>
      <c r="F24" s="842"/>
      <c r="G24" s="838"/>
      <c r="H24" s="855"/>
      <c r="I24" s="861"/>
      <c r="J24" s="838"/>
      <c r="K24" s="432"/>
      <c r="L24" s="102"/>
    </row>
    <row r="25" spans="1:97" ht="12" thickBot="1" x14ac:dyDescent="0.25">
      <c r="A25" s="187" t="s">
        <v>177</v>
      </c>
      <c r="B25" s="832">
        <v>0</v>
      </c>
      <c r="C25" s="837">
        <v>0</v>
      </c>
      <c r="D25" s="841">
        <v>0</v>
      </c>
      <c r="E25" s="801">
        <v>0</v>
      </c>
      <c r="F25" s="841">
        <v>0</v>
      </c>
      <c r="G25" s="837">
        <v>0</v>
      </c>
      <c r="H25" s="848">
        <v>0</v>
      </c>
      <c r="I25" s="859"/>
      <c r="J25" s="837">
        <v>0</v>
      </c>
      <c r="K25" s="848">
        <v>0</v>
      </c>
      <c r="L25" s="102"/>
    </row>
    <row r="26" spans="1:97" ht="12" thickBot="1" x14ac:dyDescent="0.25">
      <c r="A26" s="187" t="s">
        <v>81</v>
      </c>
      <c r="B26" s="833">
        <v>0</v>
      </c>
      <c r="C26" s="839">
        <v>0</v>
      </c>
      <c r="D26" s="843">
        <v>0</v>
      </c>
      <c r="E26" s="847">
        <v>0</v>
      </c>
      <c r="F26" s="843">
        <v>0</v>
      </c>
      <c r="G26" s="839">
        <v>0</v>
      </c>
      <c r="H26" s="856">
        <v>0</v>
      </c>
      <c r="I26" s="862"/>
      <c r="J26" s="851">
        <v>0</v>
      </c>
      <c r="K26" s="177">
        <v>0</v>
      </c>
      <c r="L26" s="102"/>
    </row>
    <row r="27" spans="1:97" ht="12" thickBot="1" x14ac:dyDescent="0.25">
      <c r="A27" s="187" t="s">
        <v>178</v>
      </c>
      <c r="B27" s="834">
        <v>19014961</v>
      </c>
      <c r="C27" s="194">
        <v>2313601</v>
      </c>
      <c r="D27" s="195">
        <v>3047402</v>
      </c>
      <c r="E27" s="194">
        <v>1788398</v>
      </c>
      <c r="F27" s="195">
        <v>359296</v>
      </c>
      <c r="G27" s="194">
        <v>2852469</v>
      </c>
      <c r="H27" s="835">
        <v>991294</v>
      </c>
      <c r="I27" s="863"/>
      <c r="J27" s="196">
        <v>11352460</v>
      </c>
      <c r="K27" s="173">
        <v>30367421</v>
      </c>
      <c r="L27" s="102"/>
    </row>
    <row r="28" spans="1:97" ht="12" thickBot="1" x14ac:dyDescent="0.25">
      <c r="A28" s="171" t="s">
        <v>82</v>
      </c>
      <c r="B28" s="188">
        <v>46.582964772891039</v>
      </c>
      <c r="C28" s="196">
        <v>55.738257476601149</v>
      </c>
      <c r="D28" s="196">
        <v>43.591315689126176</v>
      </c>
      <c r="E28" s="196">
        <v>43.707219567413439</v>
      </c>
      <c r="F28" s="196">
        <v>41.35618918835393</v>
      </c>
      <c r="G28" s="196">
        <v>38.039391212598254</v>
      </c>
      <c r="H28" s="173">
        <v>41.074397062078909</v>
      </c>
      <c r="I28" s="224"/>
      <c r="J28" s="196">
        <v>43.639197150842854</v>
      </c>
      <c r="K28" s="173">
        <v>45.437135825992463</v>
      </c>
      <c r="L28" s="102"/>
    </row>
    <row r="29" spans="1:97" ht="12" hidden="1" thickBot="1" x14ac:dyDescent="0.25">
      <c r="A29" s="166" t="s">
        <v>105</v>
      </c>
      <c r="B29" s="184">
        <v>139371048</v>
      </c>
      <c r="C29" s="198">
        <v>10948781</v>
      </c>
      <c r="D29" s="198">
        <v>13111817</v>
      </c>
      <c r="E29" s="198">
        <v>12769791</v>
      </c>
      <c r="F29" s="198">
        <v>2671609</v>
      </c>
      <c r="G29" s="198">
        <v>20623194</v>
      </c>
      <c r="H29" s="198">
        <v>6888264</v>
      </c>
      <c r="I29" s="198">
        <v>659006</v>
      </c>
      <c r="J29" s="198">
        <f>SUM(C29:I29)</f>
        <v>67672462</v>
      </c>
      <c r="K29" s="199">
        <f>SUM(J29,B29)</f>
        <v>207043510</v>
      </c>
      <c r="L29" s="103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1"/>
      <c r="BM29" s="51"/>
      <c r="BN29" s="51"/>
      <c r="BO29" s="51"/>
      <c r="BP29" s="51"/>
      <c r="BQ29" s="51"/>
      <c r="BR29" s="51"/>
      <c r="BS29" s="51"/>
      <c r="BT29" s="51"/>
      <c r="BU29" s="51"/>
      <c r="BV29" s="51"/>
      <c r="BW29" s="51"/>
      <c r="BX29" s="51"/>
      <c r="BY29" s="51"/>
      <c r="BZ29" s="51"/>
      <c r="CA29" s="51"/>
      <c r="CB29" s="51"/>
      <c r="CC29" s="51"/>
      <c r="CD29" s="51"/>
      <c r="CE29" s="51"/>
      <c r="CF29" s="51"/>
      <c r="CG29" s="51"/>
      <c r="CH29" s="51"/>
      <c r="CI29" s="51"/>
      <c r="CJ29" s="51"/>
      <c r="CK29" s="51"/>
      <c r="CL29" s="51"/>
      <c r="CM29" s="51"/>
      <c r="CN29" s="51"/>
      <c r="CO29" s="51"/>
      <c r="CP29" s="51"/>
      <c r="CQ29" s="51"/>
      <c r="CR29" s="51"/>
    </row>
    <row r="30" spans="1:97" s="25" customFormat="1" ht="11.25" hidden="1" x14ac:dyDescent="0.2">
      <c r="A30" s="165"/>
      <c r="B30" s="175"/>
      <c r="C30" s="176"/>
      <c r="D30" s="176"/>
      <c r="E30" s="176"/>
      <c r="F30" s="176"/>
      <c r="G30" s="176"/>
      <c r="H30" s="176"/>
      <c r="I30" s="176"/>
      <c r="J30" s="176"/>
      <c r="K30" s="177"/>
      <c r="L30" s="103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1"/>
      <c r="BM30" s="51"/>
      <c r="BN30" s="51"/>
      <c r="BO30" s="51"/>
      <c r="BP30" s="51"/>
      <c r="BQ30" s="51"/>
      <c r="BR30" s="51"/>
      <c r="BS30" s="51"/>
      <c r="BT30" s="51"/>
      <c r="BU30" s="51"/>
      <c r="BV30" s="51"/>
      <c r="BW30" s="51"/>
      <c r="BX30" s="51"/>
      <c r="BY30" s="51"/>
      <c r="BZ30" s="51"/>
      <c r="CA30" s="51"/>
      <c r="CB30" s="51"/>
      <c r="CC30" s="51"/>
      <c r="CD30" s="51"/>
      <c r="CE30" s="51"/>
      <c r="CF30" s="51"/>
      <c r="CG30" s="51"/>
      <c r="CH30" s="51"/>
      <c r="CI30" s="51"/>
      <c r="CJ30" s="51"/>
      <c r="CK30" s="51"/>
      <c r="CL30" s="51"/>
      <c r="CM30" s="51"/>
      <c r="CN30" s="51"/>
      <c r="CO30" s="51"/>
      <c r="CP30" s="51"/>
      <c r="CQ30" s="51"/>
      <c r="CR30" s="51"/>
      <c r="CS30" s="118"/>
    </row>
    <row r="31" spans="1:97" ht="12" hidden="1" thickBot="1" x14ac:dyDescent="0.25">
      <c r="A31" s="166" t="s">
        <v>78</v>
      </c>
      <c r="B31" s="178">
        <f>B29/12</f>
        <v>11614254</v>
      </c>
      <c r="C31" s="179">
        <f t="shared" ref="C31:K31" si="0">C29/12</f>
        <v>912398.41666666663</v>
      </c>
      <c r="D31" s="179">
        <f t="shared" si="0"/>
        <v>1092651.4166666667</v>
      </c>
      <c r="E31" s="179">
        <f t="shared" si="0"/>
        <v>1064149.25</v>
      </c>
      <c r="F31" s="179">
        <f t="shared" si="0"/>
        <v>222634.08333333334</v>
      </c>
      <c r="G31" s="179">
        <f t="shared" si="0"/>
        <v>1718599.5</v>
      </c>
      <c r="H31" s="179">
        <f t="shared" si="0"/>
        <v>574022</v>
      </c>
      <c r="I31" s="179">
        <f t="shared" si="0"/>
        <v>54917.166666666664</v>
      </c>
      <c r="J31" s="179">
        <f t="shared" si="0"/>
        <v>5639371.833333333</v>
      </c>
      <c r="K31" s="180">
        <f t="shared" si="0"/>
        <v>17253625.833333332</v>
      </c>
      <c r="L31" s="103"/>
      <c r="M31" s="51"/>
    </row>
    <row r="32" spans="1:97" ht="12" hidden="1" thickBot="1" x14ac:dyDescent="0.25">
      <c r="A32" s="165" t="s">
        <v>79</v>
      </c>
      <c r="B32" s="181">
        <f>B29/365</f>
        <v>381838.4876712329</v>
      </c>
      <c r="C32" s="182">
        <f t="shared" ref="C32:K32" si="1">C29/365</f>
        <v>29996.660273972604</v>
      </c>
      <c r="D32" s="182">
        <f t="shared" si="1"/>
        <v>35922.786301369866</v>
      </c>
      <c r="E32" s="182">
        <f t="shared" si="1"/>
        <v>34985.728767123284</v>
      </c>
      <c r="F32" s="182">
        <f t="shared" si="1"/>
        <v>7319.4767123287675</v>
      </c>
      <c r="G32" s="182">
        <f t="shared" si="1"/>
        <v>56501.901369863015</v>
      </c>
      <c r="H32" s="182">
        <f t="shared" si="1"/>
        <v>18871.956164383562</v>
      </c>
      <c r="I32" s="182">
        <f t="shared" si="1"/>
        <v>1805.495890410959</v>
      </c>
      <c r="J32" s="182">
        <f t="shared" si="1"/>
        <v>185404.00547945205</v>
      </c>
      <c r="K32" s="183">
        <f t="shared" si="1"/>
        <v>567242.49315068498</v>
      </c>
      <c r="L32" s="102"/>
    </row>
    <row r="33" spans="1:12" ht="12" hidden="1" thickBot="1" x14ac:dyDescent="0.25">
      <c r="A33" s="166" t="s">
        <v>112</v>
      </c>
      <c r="B33" s="184">
        <v>2298959</v>
      </c>
      <c r="C33" s="185">
        <v>398305</v>
      </c>
      <c r="D33" s="185">
        <v>3393155</v>
      </c>
      <c r="E33" s="185">
        <v>691217</v>
      </c>
      <c r="F33" s="185">
        <v>549153</v>
      </c>
      <c r="G33" s="185">
        <v>3840336</v>
      </c>
      <c r="H33" s="185">
        <v>2398243</v>
      </c>
      <c r="I33" s="185">
        <v>1569</v>
      </c>
      <c r="J33" s="185">
        <f>SUM(C33:I33)</f>
        <v>11271978</v>
      </c>
      <c r="K33" s="186">
        <f>SUM(J33,B33)</f>
        <v>13570937</v>
      </c>
      <c r="L33" s="102"/>
    </row>
    <row r="34" spans="1:12" ht="12" hidden="1" thickBot="1" x14ac:dyDescent="0.25">
      <c r="A34" s="167" t="s">
        <v>80</v>
      </c>
      <c r="B34" s="188">
        <f>B33/B32</f>
        <v>6.0207628990491626</v>
      </c>
      <c r="C34" s="172">
        <f t="shared" ref="C34:K34" si="2">C33/C32</f>
        <v>13.278311530753971</v>
      </c>
      <c r="D34" s="172">
        <f t="shared" si="2"/>
        <v>94.456899070510204</v>
      </c>
      <c r="E34" s="172">
        <f t="shared" si="2"/>
        <v>19.757113096056155</v>
      </c>
      <c r="F34" s="172">
        <f t="shared" si="2"/>
        <v>75.026265070974077</v>
      </c>
      <c r="G34" s="172">
        <f t="shared" si="2"/>
        <v>67.968261366304361</v>
      </c>
      <c r="H34" s="172">
        <f t="shared" si="2"/>
        <v>127.07972502215362</v>
      </c>
      <c r="I34" s="172">
        <f t="shared" si="2"/>
        <v>0.86901333220031374</v>
      </c>
      <c r="J34" s="172">
        <f t="shared" si="2"/>
        <v>60.796841852746546</v>
      </c>
      <c r="K34" s="173">
        <f t="shared" si="2"/>
        <v>23.924401228514718</v>
      </c>
      <c r="L34" s="102"/>
    </row>
    <row r="35" spans="1:12" ht="11.25" hidden="1" x14ac:dyDescent="0.2">
      <c r="A35" s="167"/>
      <c r="B35" s="200"/>
      <c r="C35" s="190"/>
      <c r="D35" s="190"/>
      <c r="E35" s="190"/>
      <c r="F35" s="190"/>
      <c r="G35" s="190"/>
      <c r="H35" s="190"/>
      <c r="I35" s="190"/>
      <c r="J35" s="190"/>
      <c r="K35" s="177"/>
      <c r="L35" s="102"/>
    </row>
    <row r="36" spans="1:12" ht="11.25" hidden="1" x14ac:dyDescent="0.2">
      <c r="A36" s="167" t="s">
        <v>113</v>
      </c>
      <c r="B36" s="191">
        <v>0</v>
      </c>
      <c r="C36" s="179">
        <v>0</v>
      </c>
      <c r="D36" s="179">
        <v>0</v>
      </c>
      <c r="E36" s="179">
        <v>0</v>
      </c>
      <c r="F36" s="179">
        <v>0</v>
      </c>
      <c r="G36" s="179">
        <v>0</v>
      </c>
      <c r="H36" s="179">
        <v>0</v>
      </c>
      <c r="I36" s="179">
        <v>0</v>
      </c>
      <c r="J36" s="179">
        <f>SUM(C36:I36)</f>
        <v>0</v>
      </c>
      <c r="K36" s="180">
        <v>0</v>
      </c>
      <c r="L36" s="102"/>
    </row>
    <row r="37" spans="1:12" ht="12" hidden="1" thickBot="1" x14ac:dyDescent="0.25">
      <c r="A37" s="167" t="s">
        <v>81</v>
      </c>
      <c r="B37" s="192">
        <v>0</v>
      </c>
      <c r="C37" s="193">
        <v>0</v>
      </c>
      <c r="D37" s="193">
        <v>0</v>
      </c>
      <c r="E37" s="193">
        <v>0</v>
      </c>
      <c r="F37" s="193">
        <v>0</v>
      </c>
      <c r="G37" s="193">
        <v>0</v>
      </c>
      <c r="H37" s="193">
        <v>0</v>
      </c>
      <c r="I37" s="193">
        <v>0</v>
      </c>
      <c r="J37" s="193">
        <v>0</v>
      </c>
      <c r="K37" s="177">
        <v>0</v>
      </c>
      <c r="L37" s="102"/>
    </row>
    <row r="38" spans="1:12" ht="12" hidden="1" thickBot="1" x14ac:dyDescent="0.25">
      <c r="A38" s="167" t="s">
        <v>114</v>
      </c>
      <c r="B38" s="194">
        <v>17518582</v>
      </c>
      <c r="C38" s="195">
        <v>1599951</v>
      </c>
      <c r="D38" s="194">
        <v>1187665</v>
      </c>
      <c r="E38" s="195">
        <v>1604692</v>
      </c>
      <c r="F38" s="194">
        <v>314011</v>
      </c>
      <c r="G38" s="195">
        <v>2041022</v>
      </c>
      <c r="H38" s="194">
        <v>539197</v>
      </c>
      <c r="I38" s="196">
        <v>114325</v>
      </c>
      <c r="J38" s="196">
        <f>SUM(C38:I38)</f>
        <v>7400863</v>
      </c>
      <c r="K38" s="197">
        <f>SUM(J38,B38)</f>
        <v>24919445</v>
      </c>
      <c r="L38" s="102"/>
    </row>
    <row r="39" spans="1:12" ht="11.25" hidden="1" x14ac:dyDescent="0.2">
      <c r="A39" s="167" t="s">
        <v>82</v>
      </c>
      <c r="B39" s="201">
        <f t="shared" ref="B39:K39" si="3">B38/B32</f>
        <v>45.879560509583023</v>
      </c>
      <c r="C39" s="201">
        <f t="shared" si="3"/>
        <v>53.337637769903331</v>
      </c>
      <c r="D39" s="201">
        <f t="shared" si="3"/>
        <v>33.061605801850341</v>
      </c>
      <c r="E39" s="201">
        <f t="shared" si="3"/>
        <v>45.867045122351655</v>
      </c>
      <c r="F39" s="201">
        <f t="shared" si="3"/>
        <v>42.900744457740636</v>
      </c>
      <c r="G39" s="201">
        <f t="shared" si="3"/>
        <v>36.123067551999945</v>
      </c>
      <c r="H39" s="201">
        <f t="shared" si="3"/>
        <v>28.571335970862904</v>
      </c>
      <c r="I39" s="201">
        <f t="shared" si="3"/>
        <v>63.320553985851419</v>
      </c>
      <c r="J39" s="201">
        <f t="shared" si="3"/>
        <v>39.917492509730174</v>
      </c>
      <c r="K39" s="202">
        <f t="shared" si="3"/>
        <v>43.930850211146435</v>
      </c>
      <c r="L39" s="102"/>
    </row>
    <row r="40" spans="1:12" ht="16.5" hidden="1" thickTop="1" thickBot="1" x14ac:dyDescent="0.3">
      <c r="A40" s="203" t="s">
        <v>115</v>
      </c>
      <c r="B40" s="204"/>
      <c r="C40" s="205"/>
      <c r="D40" s="170"/>
      <c r="E40" s="170"/>
      <c r="F40" s="170"/>
      <c r="G40" s="170"/>
      <c r="H40" s="170"/>
      <c r="I40" s="170"/>
      <c r="J40" s="170"/>
      <c r="K40" s="206"/>
      <c r="L40" s="102"/>
    </row>
    <row r="41" spans="1:12" ht="12" hidden="1" thickBot="1" x14ac:dyDescent="0.25">
      <c r="A41" s="207" t="s">
        <v>43</v>
      </c>
      <c r="B41" s="208">
        <v>138152464</v>
      </c>
      <c r="C41" s="209">
        <v>10807349</v>
      </c>
      <c r="D41" s="210">
        <v>12527343</v>
      </c>
      <c r="E41" s="210">
        <v>12247666</v>
      </c>
      <c r="F41" s="210">
        <v>2609205</v>
      </c>
      <c r="G41" s="210">
        <v>19375625</v>
      </c>
      <c r="H41" s="210">
        <v>6478968</v>
      </c>
      <c r="I41" s="210">
        <v>85353</v>
      </c>
      <c r="J41" s="209">
        <f>SUM(C41:I41)</f>
        <v>64131509</v>
      </c>
      <c r="K41" s="211">
        <f>SUM(B41:I41)</f>
        <v>202283973</v>
      </c>
      <c r="L41" s="104"/>
    </row>
    <row r="42" spans="1:12" ht="11.25" hidden="1" x14ac:dyDescent="0.2">
      <c r="A42" s="165"/>
      <c r="B42" s="212"/>
      <c r="C42" s="176"/>
      <c r="D42" s="176"/>
      <c r="E42" s="176"/>
      <c r="F42" s="176"/>
      <c r="G42" s="176"/>
      <c r="H42" s="176"/>
      <c r="I42" s="176"/>
      <c r="J42" s="176"/>
      <c r="K42" s="213"/>
      <c r="L42" s="102"/>
    </row>
    <row r="43" spans="1:12" ht="12.75" hidden="1" thickBot="1" x14ac:dyDescent="0.25">
      <c r="A43" s="166" t="s">
        <v>78</v>
      </c>
      <c r="B43" s="178">
        <f>B41/12</f>
        <v>11512705.333333334</v>
      </c>
      <c r="C43" s="179">
        <f t="shared" ref="C43:K43" si="4">C41/12</f>
        <v>900612.41666666663</v>
      </c>
      <c r="D43" s="179">
        <f t="shared" si="4"/>
        <v>1043945.25</v>
      </c>
      <c r="E43" s="179">
        <f t="shared" si="4"/>
        <v>1020638.8333333334</v>
      </c>
      <c r="F43" s="179">
        <f t="shared" si="4"/>
        <v>217433.75</v>
      </c>
      <c r="G43" s="179">
        <f t="shared" si="4"/>
        <v>1614635.4166666667</v>
      </c>
      <c r="H43" s="179">
        <f>H41/12</f>
        <v>539914</v>
      </c>
      <c r="I43" s="179">
        <f t="shared" si="4"/>
        <v>7112.75</v>
      </c>
      <c r="J43" s="179">
        <f t="shared" si="4"/>
        <v>5344292.416666667</v>
      </c>
      <c r="K43" s="214">
        <f t="shared" si="4"/>
        <v>16856997.75</v>
      </c>
      <c r="L43" s="101"/>
    </row>
    <row r="44" spans="1:12" ht="11.25" hidden="1" x14ac:dyDescent="0.2">
      <c r="A44" s="165" t="s">
        <v>79</v>
      </c>
      <c r="B44" s="215">
        <f>B41/365</f>
        <v>378499.90136986302</v>
      </c>
      <c r="C44" s="182">
        <f t="shared" ref="C44:K44" si="5">C41/365</f>
        <v>29609.175342465755</v>
      </c>
      <c r="D44" s="182">
        <f t="shared" si="5"/>
        <v>34321.487671232877</v>
      </c>
      <c r="E44" s="182">
        <f t="shared" si="5"/>
        <v>33555.24931506849</v>
      </c>
      <c r="F44" s="182">
        <f t="shared" si="5"/>
        <v>7148.5068493150684</v>
      </c>
      <c r="G44" s="182">
        <f t="shared" si="5"/>
        <v>53083.904109589042</v>
      </c>
      <c r="H44" s="182">
        <f t="shared" si="5"/>
        <v>17750.597260273971</v>
      </c>
      <c r="I44" s="182">
        <f t="shared" si="5"/>
        <v>233.84383561643835</v>
      </c>
      <c r="J44" s="182">
        <f t="shared" si="5"/>
        <v>175702.76438356165</v>
      </c>
      <c r="K44" s="216">
        <f t="shared" si="5"/>
        <v>554202.66575342463</v>
      </c>
      <c r="L44" s="102"/>
    </row>
    <row r="45" spans="1:12" ht="12" hidden="1" thickBot="1" x14ac:dyDescent="0.25">
      <c r="A45" s="166" t="s">
        <v>100</v>
      </c>
      <c r="B45" s="184">
        <v>6446292</v>
      </c>
      <c r="C45" s="185">
        <v>426154</v>
      </c>
      <c r="D45" s="217">
        <v>3734915</v>
      </c>
      <c r="E45" s="185">
        <v>1257547</v>
      </c>
      <c r="F45" s="185">
        <v>611318</v>
      </c>
      <c r="G45" s="185">
        <v>4111271</v>
      </c>
      <c r="H45" s="185">
        <v>2430293</v>
      </c>
      <c r="I45" s="185">
        <v>127617</v>
      </c>
      <c r="J45" s="185">
        <f>SUM(C45:I45)</f>
        <v>12699115</v>
      </c>
      <c r="K45" s="218">
        <f>SUM(B45:I45)</f>
        <v>19145407</v>
      </c>
      <c r="L45" s="102"/>
    </row>
    <row r="46" spans="1:12" ht="12" hidden="1" thickBot="1" x14ac:dyDescent="0.25">
      <c r="A46" s="167" t="s">
        <v>80</v>
      </c>
      <c r="B46" s="188">
        <f>B45/B44</f>
        <v>17.031158995470395</v>
      </c>
      <c r="C46" s="172">
        <f t="shared" ref="C46:K46" si="6">C45/C44</f>
        <v>14.392633198021088</v>
      </c>
      <c r="D46" s="172">
        <f t="shared" si="6"/>
        <v>108.82147754715425</v>
      </c>
      <c r="E46" s="172">
        <f t="shared" si="6"/>
        <v>37.476908253376607</v>
      </c>
      <c r="F46" s="172">
        <f t="shared" si="6"/>
        <v>85.516879662579214</v>
      </c>
      <c r="G46" s="172">
        <f t="shared" si="6"/>
        <v>77.448542434115026</v>
      </c>
      <c r="H46" s="172">
        <f t="shared" si="6"/>
        <v>136.91330857013031</v>
      </c>
      <c r="I46" s="172">
        <f t="shared" si="6"/>
        <v>545.73600224948154</v>
      </c>
      <c r="J46" s="219">
        <f t="shared" si="6"/>
        <v>72.276125219507932</v>
      </c>
      <c r="K46" s="220">
        <f t="shared" si="6"/>
        <v>34.545858731971812</v>
      </c>
      <c r="L46" s="102"/>
    </row>
    <row r="47" spans="1:12" ht="11.25" hidden="1" x14ac:dyDescent="0.2">
      <c r="A47" s="167"/>
      <c r="B47" s="189"/>
      <c r="C47" s="190"/>
      <c r="D47" s="190"/>
      <c r="E47" s="190"/>
      <c r="F47" s="190"/>
      <c r="G47" s="190"/>
      <c r="H47" s="190"/>
      <c r="I47" s="190"/>
      <c r="J47" s="190"/>
      <c r="K47" s="213"/>
      <c r="L47" s="102"/>
    </row>
    <row r="48" spans="1:12" ht="11.25" hidden="1" x14ac:dyDescent="0.2">
      <c r="A48" s="167" t="s">
        <v>101</v>
      </c>
      <c r="B48" s="191">
        <v>0</v>
      </c>
      <c r="C48" s="179">
        <v>0</v>
      </c>
      <c r="D48" s="179">
        <v>0</v>
      </c>
      <c r="E48" s="179">
        <v>0</v>
      </c>
      <c r="F48" s="179">
        <v>0</v>
      </c>
      <c r="G48" s="179">
        <v>0</v>
      </c>
      <c r="H48" s="179">
        <v>0</v>
      </c>
      <c r="I48" s="179"/>
      <c r="J48" s="179">
        <v>0</v>
      </c>
      <c r="K48" s="221">
        <f>SUM(B48:J48)</f>
        <v>0</v>
      </c>
      <c r="L48" s="102"/>
    </row>
    <row r="49" spans="1:12" ht="12" hidden="1" thickBot="1" x14ac:dyDescent="0.25">
      <c r="A49" s="167" t="s">
        <v>81</v>
      </c>
      <c r="B49" s="192"/>
      <c r="C49" s="222"/>
      <c r="D49" s="182"/>
      <c r="E49" s="182"/>
      <c r="F49" s="182"/>
      <c r="G49" s="182"/>
      <c r="H49" s="182"/>
      <c r="I49" s="182"/>
      <c r="J49" s="182"/>
      <c r="K49" s="223">
        <f>K48/K44</f>
        <v>0</v>
      </c>
      <c r="L49" s="102"/>
    </row>
    <row r="50" spans="1:12" ht="12" hidden="1" thickBot="1" x14ac:dyDescent="0.25">
      <c r="A50" s="167" t="s">
        <v>102</v>
      </c>
      <c r="B50" s="188">
        <v>16063010</v>
      </c>
      <c r="C50" s="196">
        <v>1252883</v>
      </c>
      <c r="D50" s="224">
        <v>1260452</v>
      </c>
      <c r="E50" s="196">
        <v>959370</v>
      </c>
      <c r="F50" s="224">
        <v>251027</v>
      </c>
      <c r="G50" s="196">
        <v>1682824</v>
      </c>
      <c r="H50" s="196">
        <v>349234</v>
      </c>
      <c r="I50" s="196">
        <v>112227</v>
      </c>
      <c r="J50" s="173">
        <f>SUM(C50:I50)</f>
        <v>5868017</v>
      </c>
      <c r="K50" s="225">
        <f>SUM(J50,B50)</f>
        <v>21931027</v>
      </c>
      <c r="L50" s="102"/>
    </row>
    <row r="51" spans="1:12" ht="12" hidden="1" thickBot="1" x14ac:dyDescent="0.25">
      <c r="A51" s="168" t="s">
        <v>82</v>
      </c>
      <c r="B51" s="188">
        <f>B50/B44</f>
        <v>42.438610794520464</v>
      </c>
      <c r="C51" s="196">
        <f>C50/C44</f>
        <v>42.314011974629487</v>
      </c>
      <c r="D51" s="224">
        <f>D50/D44</f>
        <v>36.72486496138886</v>
      </c>
      <c r="E51" s="196">
        <f t="shared" ref="E51:K51" si="7">E50/E44</f>
        <v>28.590757618635259</v>
      </c>
      <c r="F51" s="224">
        <f t="shared" si="7"/>
        <v>35.116004683418893</v>
      </c>
      <c r="G51" s="196">
        <f t="shared" si="7"/>
        <v>31.701210154511145</v>
      </c>
      <c r="H51" s="196">
        <f t="shared" si="7"/>
        <v>19.674492913068875</v>
      </c>
      <c r="I51" s="226">
        <f t="shared" si="7"/>
        <v>479.92284981195741</v>
      </c>
      <c r="J51" s="196">
        <f t="shared" si="7"/>
        <v>33.397408518798457</v>
      </c>
      <c r="K51" s="220">
        <f t="shared" si="7"/>
        <v>39.572214922830291</v>
      </c>
      <c r="L51" s="102"/>
    </row>
    <row r="52" spans="1:12" ht="11.25" x14ac:dyDescent="0.2">
      <c r="A52" s="159"/>
      <c r="L52" s="102"/>
    </row>
    <row r="53" spans="1:12" ht="11.25" x14ac:dyDescent="0.2">
      <c r="A53" s="160"/>
      <c r="B53" s="440"/>
      <c r="C53" s="440"/>
      <c r="D53" s="440"/>
      <c r="E53" s="440"/>
      <c r="F53" s="440"/>
      <c r="G53" s="227"/>
      <c r="H53" s="227"/>
      <c r="I53" s="228"/>
      <c r="J53" s="228"/>
      <c r="L53" s="102"/>
    </row>
    <row r="54" spans="1:12" s="53" customFormat="1" ht="11.25" x14ac:dyDescent="0.2">
      <c r="A54" s="160"/>
      <c r="B54" s="440"/>
      <c r="C54" s="440"/>
      <c r="D54" s="440"/>
      <c r="E54" s="440"/>
      <c r="F54" s="440"/>
      <c r="G54" s="227"/>
      <c r="H54" s="227"/>
      <c r="I54" s="227"/>
      <c r="J54" s="227"/>
    </row>
    <row r="55" spans="1:12" s="53" customFormat="1" ht="11.25" x14ac:dyDescent="0.2">
      <c r="B55" s="440"/>
      <c r="C55" s="440"/>
      <c r="D55" s="440"/>
      <c r="E55" s="440"/>
      <c r="F55" s="440"/>
    </row>
    <row r="56" spans="1:12" s="53" customFormat="1" ht="12" x14ac:dyDescent="0.2">
      <c r="A56" s="434"/>
      <c r="B56" s="433"/>
      <c r="C56" s="433"/>
      <c r="D56" s="433"/>
      <c r="E56" s="433"/>
      <c r="F56" s="433"/>
      <c r="G56" s="433"/>
      <c r="H56" s="433"/>
      <c r="I56" s="435"/>
      <c r="J56" s="230"/>
      <c r="K56" s="229"/>
      <c r="L56" s="105"/>
    </row>
    <row r="57" spans="1:12" s="53" customFormat="1" ht="11.25" customHeight="1" x14ac:dyDescent="0.2">
      <c r="A57" s="436"/>
      <c r="B57" s="437"/>
      <c r="C57" s="437"/>
      <c r="D57" s="437"/>
      <c r="E57" s="437"/>
      <c r="F57" s="437"/>
      <c r="G57" s="437"/>
      <c r="H57" s="437"/>
      <c r="I57" s="437"/>
      <c r="J57" s="437"/>
      <c r="K57" s="437"/>
      <c r="L57" s="105"/>
    </row>
    <row r="58" spans="1:12" ht="11.25" x14ac:dyDescent="0.2">
      <c r="A58" s="231"/>
      <c r="B58" s="431"/>
      <c r="C58" s="431"/>
      <c r="D58" s="431"/>
      <c r="E58" s="431"/>
      <c r="F58" s="431"/>
      <c r="G58" s="431"/>
      <c r="H58" s="431"/>
      <c r="I58" s="431"/>
      <c r="J58" s="431"/>
      <c r="K58" s="431"/>
      <c r="L58" s="102"/>
    </row>
    <row r="59" spans="1:12" ht="11.25" x14ac:dyDescent="0.2">
      <c r="A59" s="60"/>
    </row>
    <row r="60" spans="1:12" ht="11.25" x14ac:dyDescent="0.2">
      <c r="A60" s="59"/>
      <c r="B60" s="59"/>
    </row>
  </sheetData>
  <phoneticPr fontId="0" type="noConversion"/>
  <pageMargins left="0.39370078740157483" right="0.19685039370078741" top="1.3779527559055118" bottom="0.98425196850393704" header="0.51181102362204722" footer="0.51181102362204722"/>
  <pageSetup paperSize="9" scale="99" orientation="landscape" r:id="rId1"/>
  <headerFooter alignWithMargins="0">
    <oddHeader>&amp;C&amp;"Arial CE,Tučné"&amp;11Finanční zůstatky na bankovních účtech základního fondu zdravotního pojištění podle jednotlivých zdravotních pojišťoven 
k 31. 12. 2015 a 31. 12. 2016
&amp;R&amp;"Arial CE,Tučné"&amp;10Příloha
Tabulka č. 1 b</oddHeader>
    <oddFooter xml:space="preserve">&amp;L&amp;"Arial CE,Tučné"&amp;10Ministerstvo financí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2">
    <pageSetUpPr fitToPage="1"/>
  </sheetPr>
  <dimension ref="A1:G27"/>
  <sheetViews>
    <sheetView zoomScaleNormal="100" workbookViewId="0"/>
  </sheetViews>
  <sheetFormatPr defaultRowHeight="12.75" x14ac:dyDescent="0.2"/>
  <cols>
    <col min="1" max="1" width="9.33203125" style="28"/>
    <col min="2" max="2" width="53" style="28" customWidth="1"/>
    <col min="3" max="5" width="24.6640625" style="28" bestFit="1" customWidth="1"/>
    <col min="6" max="7" width="20.6640625" style="28" bestFit="1" customWidth="1"/>
    <col min="8" max="16384" width="9.33203125" style="28"/>
  </cols>
  <sheetData>
    <row r="1" spans="1:7" ht="13.5" thickTop="1" x14ac:dyDescent="0.2">
      <c r="A1" s="1060"/>
      <c r="B1" s="1037"/>
      <c r="C1" s="1039" t="s">
        <v>45</v>
      </c>
      <c r="D1" s="958" t="s">
        <v>45</v>
      </c>
      <c r="E1" s="958" t="s">
        <v>45</v>
      </c>
      <c r="F1" s="958" t="s">
        <v>197</v>
      </c>
      <c r="G1" s="958" t="s">
        <v>197</v>
      </c>
    </row>
    <row r="2" spans="1:7" ht="13.5" thickBot="1" x14ac:dyDescent="0.25">
      <c r="A2" s="1061"/>
      <c r="B2" s="1038"/>
      <c r="C2" s="959" t="s">
        <v>34</v>
      </c>
      <c r="D2" s="959" t="s">
        <v>34</v>
      </c>
      <c r="E2" s="476" t="s">
        <v>34</v>
      </c>
      <c r="F2" s="968" t="s">
        <v>34</v>
      </c>
      <c r="G2" s="968" t="s">
        <v>34</v>
      </c>
    </row>
    <row r="3" spans="1:7" ht="13.5" thickTop="1" x14ac:dyDescent="0.2">
      <c r="A3" s="1038" t="s">
        <v>6</v>
      </c>
      <c r="B3" s="960" t="s">
        <v>7</v>
      </c>
      <c r="C3" s="958">
        <v>2014</v>
      </c>
      <c r="D3" s="960">
        <v>2015</v>
      </c>
      <c r="E3" s="960">
        <v>2016</v>
      </c>
      <c r="F3" s="960" t="s">
        <v>335</v>
      </c>
      <c r="G3" s="960" t="s">
        <v>326</v>
      </c>
    </row>
    <row r="4" spans="1:7" x14ac:dyDescent="0.2">
      <c r="A4" s="1062"/>
      <c r="B4" s="969"/>
      <c r="C4" s="960" t="s">
        <v>67</v>
      </c>
      <c r="D4" s="960" t="s">
        <v>67</v>
      </c>
      <c r="E4" s="960" t="s">
        <v>67</v>
      </c>
      <c r="F4" s="960" t="s">
        <v>198</v>
      </c>
      <c r="G4" s="960" t="s">
        <v>198</v>
      </c>
    </row>
    <row r="5" spans="1:7" ht="13.5" thickBot="1" x14ac:dyDescent="0.25">
      <c r="A5" s="1063"/>
      <c r="B5" s="1036"/>
      <c r="C5" s="959"/>
      <c r="D5" s="959"/>
      <c r="E5" s="959"/>
      <c r="F5" s="959"/>
      <c r="G5" s="959"/>
    </row>
    <row r="6" spans="1:7" ht="14.25" thickTop="1" thickBot="1" x14ac:dyDescent="0.25">
      <c r="A6" s="1064"/>
      <c r="B6" s="477"/>
      <c r="C6" s="961" t="s">
        <v>179</v>
      </c>
      <c r="D6" s="961" t="s">
        <v>195</v>
      </c>
      <c r="E6" s="961" t="s">
        <v>196</v>
      </c>
      <c r="F6" s="961" t="s">
        <v>199</v>
      </c>
      <c r="G6" s="961" t="s">
        <v>200</v>
      </c>
    </row>
    <row r="7" spans="1:7" ht="20.100000000000001" customHeight="1" thickTop="1" x14ac:dyDescent="0.2">
      <c r="A7" s="1065">
        <v>111</v>
      </c>
      <c r="B7" s="478" t="s">
        <v>21</v>
      </c>
      <c r="C7" s="962">
        <v>49347883</v>
      </c>
      <c r="D7" s="963">
        <v>50277807</v>
      </c>
      <c r="E7" s="1142">
        <v>50784664</v>
      </c>
      <c r="F7" s="970">
        <v>929924</v>
      </c>
      <c r="G7" s="970">
        <v>506857</v>
      </c>
    </row>
    <row r="8" spans="1:7" ht="20.100000000000001" customHeight="1" x14ac:dyDescent="0.2">
      <c r="A8" s="1066">
        <v>201</v>
      </c>
      <c r="B8" s="478" t="s">
        <v>22</v>
      </c>
      <c r="C8" s="964">
        <v>2250120</v>
      </c>
      <c r="D8" s="965">
        <v>2152196</v>
      </c>
      <c r="E8" s="1143">
        <v>1855394</v>
      </c>
      <c r="F8" s="971">
        <v>-97924</v>
      </c>
      <c r="G8" s="971">
        <v>-296802</v>
      </c>
    </row>
    <row r="9" spans="1:7" ht="20.100000000000001" customHeight="1" x14ac:dyDescent="0.2">
      <c r="A9" s="1067">
        <v>205</v>
      </c>
      <c r="B9" s="479" t="s">
        <v>103</v>
      </c>
      <c r="C9" s="964">
        <v>5874795</v>
      </c>
      <c r="D9" s="965">
        <v>5997160</v>
      </c>
      <c r="E9" s="1143">
        <v>6391994</v>
      </c>
      <c r="F9" s="971">
        <v>122365</v>
      </c>
      <c r="G9" s="971">
        <v>394834</v>
      </c>
    </row>
    <row r="10" spans="1:7" ht="20.100000000000001" customHeight="1" x14ac:dyDescent="0.2">
      <c r="A10" s="1067">
        <v>207</v>
      </c>
      <c r="B10" s="479" t="s">
        <v>71</v>
      </c>
      <c r="C10" s="964">
        <v>-1795916</v>
      </c>
      <c r="D10" s="965">
        <v>-1571314</v>
      </c>
      <c r="E10" s="1143">
        <v>-1426722</v>
      </c>
      <c r="F10" s="971">
        <v>224602</v>
      </c>
      <c r="G10" s="971">
        <v>144592</v>
      </c>
    </row>
    <row r="11" spans="1:7" ht="20.100000000000001" customHeight="1" x14ac:dyDescent="0.2">
      <c r="A11" s="1067">
        <v>209</v>
      </c>
      <c r="B11" s="479" t="s">
        <v>97</v>
      </c>
      <c r="C11" s="964">
        <v>100659</v>
      </c>
      <c r="D11" s="965">
        <v>95962</v>
      </c>
      <c r="E11" s="1143">
        <v>62308</v>
      </c>
      <c r="F11" s="971">
        <v>-4697</v>
      </c>
      <c r="G11" s="971">
        <v>-33654</v>
      </c>
    </row>
    <row r="12" spans="1:7" ht="20.100000000000001" customHeight="1" x14ac:dyDescent="0.2">
      <c r="A12" s="1067">
        <v>211</v>
      </c>
      <c r="B12" s="479" t="s">
        <v>19</v>
      </c>
      <c r="C12" s="964">
        <v>1634941</v>
      </c>
      <c r="D12" s="965">
        <v>1476659</v>
      </c>
      <c r="E12" s="1143">
        <v>1792552</v>
      </c>
      <c r="F12" s="971">
        <v>-158282</v>
      </c>
      <c r="G12" s="971">
        <v>315893</v>
      </c>
    </row>
    <row r="13" spans="1:7" ht="20.100000000000001" customHeight="1" thickBot="1" x14ac:dyDescent="0.25">
      <c r="A13" s="1067">
        <v>213</v>
      </c>
      <c r="B13" s="480" t="s">
        <v>44</v>
      </c>
      <c r="C13" s="964">
        <v>2454708</v>
      </c>
      <c r="D13" s="965">
        <v>2515922</v>
      </c>
      <c r="E13" s="1143">
        <v>2793337</v>
      </c>
      <c r="F13" s="971">
        <v>61214</v>
      </c>
      <c r="G13" s="971">
        <v>277415</v>
      </c>
    </row>
    <row r="14" spans="1:7" ht="20.100000000000001" customHeight="1" thickTop="1" thickBot="1" x14ac:dyDescent="0.25">
      <c r="A14" s="1068" t="s">
        <v>68</v>
      </c>
      <c r="B14" s="481"/>
      <c r="C14" s="966">
        <v>6891636</v>
      </c>
      <c r="D14" s="966">
        <v>10519307</v>
      </c>
      <c r="E14" s="966">
        <v>11468863</v>
      </c>
      <c r="F14" s="966">
        <v>3627671</v>
      </c>
      <c r="G14" s="966">
        <v>949556</v>
      </c>
    </row>
    <row r="15" spans="1:7" ht="20.100000000000001" customHeight="1" thickTop="1" thickBot="1" x14ac:dyDescent="0.25">
      <c r="A15" s="1069" t="s">
        <v>69</v>
      </c>
      <c r="B15" s="1070"/>
      <c r="C15" s="967">
        <v>53676298</v>
      </c>
      <c r="D15" s="967">
        <v>59867190</v>
      </c>
      <c r="E15" s="967">
        <v>62253527</v>
      </c>
      <c r="F15" s="966">
        <v>6190892</v>
      </c>
      <c r="G15" s="966">
        <v>2386337</v>
      </c>
    </row>
    <row r="16" spans="1:7" ht="13.5" thickTop="1" x14ac:dyDescent="0.2">
      <c r="A16" s="158" t="s">
        <v>120</v>
      </c>
      <c r="B16" s="16"/>
      <c r="C16" s="16"/>
      <c r="D16" s="16"/>
      <c r="E16" s="16"/>
      <c r="F16" s="16"/>
    </row>
    <row r="17" spans="1:7" x14ac:dyDescent="0.2">
      <c r="A17" s="106" t="s">
        <v>183</v>
      </c>
      <c r="B17" s="482"/>
      <c r="C17" s="482"/>
      <c r="D17" s="482"/>
      <c r="E17" s="16"/>
      <c r="F17" s="16"/>
      <c r="G17" s="16"/>
    </row>
    <row r="18" spans="1:7" x14ac:dyDescent="0.2">
      <c r="A18" s="106" t="s">
        <v>321</v>
      </c>
      <c r="B18" s="16"/>
      <c r="C18" s="16"/>
      <c r="D18" s="16"/>
      <c r="E18" s="16"/>
      <c r="F18" s="16"/>
      <c r="G18" s="16"/>
    </row>
    <row r="19" spans="1:7" x14ac:dyDescent="0.2">
      <c r="A19" s="106" t="s">
        <v>322</v>
      </c>
      <c r="B19" s="16"/>
      <c r="C19" s="16"/>
      <c r="D19" s="16"/>
      <c r="E19" s="16"/>
      <c r="F19" s="16"/>
      <c r="G19" s="16"/>
    </row>
    <row r="20" spans="1:7" x14ac:dyDescent="0.2">
      <c r="A20" s="16"/>
      <c r="B20" s="16"/>
      <c r="C20" s="16"/>
      <c r="D20" s="16"/>
      <c r="E20" s="16"/>
      <c r="F20" s="16"/>
      <c r="G20" s="16"/>
    </row>
    <row r="21" spans="1:7" s="52" customFormat="1" x14ac:dyDescent="0.2">
      <c r="A21" s="232"/>
      <c r="B21" s="232"/>
      <c r="C21" s="232"/>
      <c r="D21" s="232"/>
      <c r="E21" s="232"/>
      <c r="F21" s="232"/>
      <c r="G21" s="161"/>
    </row>
    <row r="22" spans="1:7" s="444" customFormat="1" x14ac:dyDescent="0.2">
      <c r="A22" s="443"/>
      <c r="B22" s="443"/>
      <c r="C22" s="443"/>
      <c r="D22" s="443"/>
      <c r="E22" s="443"/>
      <c r="F22" s="443"/>
    </row>
    <row r="23" spans="1:7" s="444" customFormat="1" x14ac:dyDescent="0.2">
      <c r="A23" s="443"/>
      <c r="B23" s="443"/>
      <c r="C23" s="443"/>
      <c r="D23" s="443"/>
      <c r="E23" s="443"/>
      <c r="F23" s="443"/>
    </row>
    <row r="24" spans="1:7" s="444" customFormat="1" x14ac:dyDescent="0.2">
      <c r="A24" s="443"/>
      <c r="B24" s="443"/>
      <c r="C24" s="443"/>
      <c r="D24" s="443"/>
      <c r="E24" s="443"/>
      <c r="F24" s="443"/>
    </row>
    <row r="25" spans="1:7" x14ac:dyDescent="0.2">
      <c r="A25" s="441"/>
      <c r="B25" s="442"/>
      <c r="C25" s="442"/>
      <c r="D25" s="442"/>
      <c r="E25" s="441"/>
      <c r="F25" s="441"/>
    </row>
    <row r="26" spans="1:7" x14ac:dyDescent="0.2">
      <c r="A26" s="441"/>
      <c r="B26" s="442"/>
      <c r="C26" s="442"/>
      <c r="D26" s="442"/>
      <c r="E26" s="441"/>
      <c r="F26" s="441"/>
    </row>
    <row r="27" spans="1:7" x14ac:dyDescent="0.2">
      <c r="A27" s="441"/>
      <c r="B27" s="441"/>
      <c r="C27" s="441"/>
      <c r="D27" s="441"/>
      <c r="E27" s="441"/>
      <c r="F27" s="441"/>
    </row>
  </sheetData>
  <phoneticPr fontId="0" type="noConversion"/>
  <pageMargins left="1.4566929133858268" right="0.78740157480314965" top="1.2598425196850394" bottom="0.98425196850393704" header="0.51181102362204722" footer="0.51181102362204722"/>
  <pageSetup paperSize="9" scale="93" orientation="landscape" r:id="rId1"/>
  <headerFooter alignWithMargins="0">
    <oddHeader>&amp;C&amp;"Arial CE,Tučné"&amp;12
Výstupy z přerozdělování platby státu podle očekávané skutečnosti 2014 až 2016
&amp;R&amp;"Arial CE,Tučné"&amp;10Příloha
Tabulka č. 1 c</oddHeader>
    <oddFooter>&amp;L&amp;"Arial CE,Tučné"&amp;10
Ministerstvo financí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L12"/>
  <sheetViews>
    <sheetView zoomScaleNormal="100" workbookViewId="0"/>
  </sheetViews>
  <sheetFormatPr defaultRowHeight="10.5" x14ac:dyDescent="0.2"/>
  <cols>
    <col min="1" max="1" width="71" style="24" customWidth="1"/>
    <col min="2" max="2" width="12.6640625" style="24" customWidth="1"/>
    <col min="3" max="8" width="10.83203125" style="24" customWidth="1"/>
    <col min="9" max="9" width="0.1640625" style="24" customWidth="1"/>
    <col min="10" max="10" width="12.83203125" style="24" customWidth="1"/>
    <col min="11" max="11" width="13.1640625" style="24" customWidth="1"/>
    <col min="12" max="256" width="9.33203125" style="24"/>
    <col min="257" max="257" width="71" style="24" customWidth="1"/>
    <col min="258" max="258" width="12.6640625" style="24" customWidth="1"/>
    <col min="259" max="264" width="10.83203125" style="24" customWidth="1"/>
    <col min="265" max="265" width="0.1640625" style="24" customWidth="1"/>
    <col min="266" max="266" width="12.83203125" style="24" customWidth="1"/>
    <col min="267" max="267" width="13.1640625" style="24" customWidth="1"/>
    <col min="268" max="512" width="9.33203125" style="24"/>
    <col min="513" max="513" width="71" style="24" customWidth="1"/>
    <col min="514" max="514" width="12.6640625" style="24" customWidth="1"/>
    <col min="515" max="520" width="10.83203125" style="24" customWidth="1"/>
    <col min="521" max="521" width="0.1640625" style="24" customWidth="1"/>
    <col min="522" max="522" width="12.83203125" style="24" customWidth="1"/>
    <col min="523" max="523" width="13.1640625" style="24" customWidth="1"/>
    <col min="524" max="768" width="9.33203125" style="24"/>
    <col min="769" max="769" width="71" style="24" customWidth="1"/>
    <col min="770" max="770" width="12.6640625" style="24" customWidth="1"/>
    <col min="771" max="776" width="10.83203125" style="24" customWidth="1"/>
    <col min="777" max="777" width="0.1640625" style="24" customWidth="1"/>
    <col min="778" max="778" width="12.83203125" style="24" customWidth="1"/>
    <col min="779" max="779" width="13.1640625" style="24" customWidth="1"/>
    <col min="780" max="1024" width="9.33203125" style="24"/>
    <col min="1025" max="1025" width="71" style="24" customWidth="1"/>
    <col min="1026" max="1026" width="12.6640625" style="24" customWidth="1"/>
    <col min="1027" max="1032" width="10.83203125" style="24" customWidth="1"/>
    <col min="1033" max="1033" width="0.1640625" style="24" customWidth="1"/>
    <col min="1034" max="1034" width="12.83203125" style="24" customWidth="1"/>
    <col min="1035" max="1035" width="13.1640625" style="24" customWidth="1"/>
    <col min="1036" max="1280" width="9.33203125" style="24"/>
    <col min="1281" max="1281" width="71" style="24" customWidth="1"/>
    <col min="1282" max="1282" width="12.6640625" style="24" customWidth="1"/>
    <col min="1283" max="1288" width="10.83203125" style="24" customWidth="1"/>
    <col min="1289" max="1289" width="0.1640625" style="24" customWidth="1"/>
    <col min="1290" max="1290" width="12.83203125" style="24" customWidth="1"/>
    <col min="1291" max="1291" width="13.1640625" style="24" customWidth="1"/>
    <col min="1292" max="1536" width="9.33203125" style="24"/>
    <col min="1537" max="1537" width="71" style="24" customWidth="1"/>
    <col min="1538" max="1538" width="12.6640625" style="24" customWidth="1"/>
    <col min="1539" max="1544" width="10.83203125" style="24" customWidth="1"/>
    <col min="1545" max="1545" width="0.1640625" style="24" customWidth="1"/>
    <col min="1546" max="1546" width="12.83203125" style="24" customWidth="1"/>
    <col min="1547" max="1547" width="13.1640625" style="24" customWidth="1"/>
    <col min="1548" max="1792" width="9.33203125" style="24"/>
    <col min="1793" max="1793" width="71" style="24" customWidth="1"/>
    <col min="1794" max="1794" width="12.6640625" style="24" customWidth="1"/>
    <col min="1795" max="1800" width="10.83203125" style="24" customWidth="1"/>
    <col min="1801" max="1801" width="0.1640625" style="24" customWidth="1"/>
    <col min="1802" max="1802" width="12.83203125" style="24" customWidth="1"/>
    <col min="1803" max="1803" width="13.1640625" style="24" customWidth="1"/>
    <col min="1804" max="2048" width="9.33203125" style="24"/>
    <col min="2049" max="2049" width="71" style="24" customWidth="1"/>
    <col min="2050" max="2050" width="12.6640625" style="24" customWidth="1"/>
    <col min="2051" max="2056" width="10.83203125" style="24" customWidth="1"/>
    <col min="2057" max="2057" width="0.1640625" style="24" customWidth="1"/>
    <col min="2058" max="2058" width="12.83203125" style="24" customWidth="1"/>
    <col min="2059" max="2059" width="13.1640625" style="24" customWidth="1"/>
    <col min="2060" max="2304" width="9.33203125" style="24"/>
    <col min="2305" max="2305" width="71" style="24" customWidth="1"/>
    <col min="2306" max="2306" width="12.6640625" style="24" customWidth="1"/>
    <col min="2307" max="2312" width="10.83203125" style="24" customWidth="1"/>
    <col min="2313" max="2313" width="0.1640625" style="24" customWidth="1"/>
    <col min="2314" max="2314" width="12.83203125" style="24" customWidth="1"/>
    <col min="2315" max="2315" width="13.1640625" style="24" customWidth="1"/>
    <col min="2316" max="2560" width="9.33203125" style="24"/>
    <col min="2561" max="2561" width="71" style="24" customWidth="1"/>
    <col min="2562" max="2562" width="12.6640625" style="24" customWidth="1"/>
    <col min="2563" max="2568" width="10.83203125" style="24" customWidth="1"/>
    <col min="2569" max="2569" width="0.1640625" style="24" customWidth="1"/>
    <col min="2570" max="2570" width="12.83203125" style="24" customWidth="1"/>
    <col min="2571" max="2571" width="13.1640625" style="24" customWidth="1"/>
    <col min="2572" max="2816" width="9.33203125" style="24"/>
    <col min="2817" max="2817" width="71" style="24" customWidth="1"/>
    <col min="2818" max="2818" width="12.6640625" style="24" customWidth="1"/>
    <col min="2819" max="2824" width="10.83203125" style="24" customWidth="1"/>
    <col min="2825" max="2825" width="0.1640625" style="24" customWidth="1"/>
    <col min="2826" max="2826" width="12.83203125" style="24" customWidth="1"/>
    <col min="2827" max="2827" width="13.1640625" style="24" customWidth="1"/>
    <col min="2828" max="3072" width="9.33203125" style="24"/>
    <col min="3073" max="3073" width="71" style="24" customWidth="1"/>
    <col min="3074" max="3074" width="12.6640625" style="24" customWidth="1"/>
    <col min="3075" max="3080" width="10.83203125" style="24" customWidth="1"/>
    <col min="3081" max="3081" width="0.1640625" style="24" customWidth="1"/>
    <col min="3082" max="3082" width="12.83203125" style="24" customWidth="1"/>
    <col min="3083" max="3083" width="13.1640625" style="24" customWidth="1"/>
    <col min="3084" max="3328" width="9.33203125" style="24"/>
    <col min="3329" max="3329" width="71" style="24" customWidth="1"/>
    <col min="3330" max="3330" width="12.6640625" style="24" customWidth="1"/>
    <col min="3331" max="3336" width="10.83203125" style="24" customWidth="1"/>
    <col min="3337" max="3337" width="0.1640625" style="24" customWidth="1"/>
    <col min="3338" max="3338" width="12.83203125" style="24" customWidth="1"/>
    <col min="3339" max="3339" width="13.1640625" style="24" customWidth="1"/>
    <col min="3340" max="3584" width="9.33203125" style="24"/>
    <col min="3585" max="3585" width="71" style="24" customWidth="1"/>
    <col min="3586" max="3586" width="12.6640625" style="24" customWidth="1"/>
    <col min="3587" max="3592" width="10.83203125" style="24" customWidth="1"/>
    <col min="3593" max="3593" width="0.1640625" style="24" customWidth="1"/>
    <col min="3594" max="3594" width="12.83203125" style="24" customWidth="1"/>
    <col min="3595" max="3595" width="13.1640625" style="24" customWidth="1"/>
    <col min="3596" max="3840" width="9.33203125" style="24"/>
    <col min="3841" max="3841" width="71" style="24" customWidth="1"/>
    <col min="3842" max="3842" width="12.6640625" style="24" customWidth="1"/>
    <col min="3843" max="3848" width="10.83203125" style="24" customWidth="1"/>
    <col min="3849" max="3849" width="0.1640625" style="24" customWidth="1"/>
    <col min="3850" max="3850" width="12.83203125" style="24" customWidth="1"/>
    <col min="3851" max="3851" width="13.1640625" style="24" customWidth="1"/>
    <col min="3852" max="4096" width="9.33203125" style="24"/>
    <col min="4097" max="4097" width="71" style="24" customWidth="1"/>
    <col min="4098" max="4098" width="12.6640625" style="24" customWidth="1"/>
    <col min="4099" max="4104" width="10.83203125" style="24" customWidth="1"/>
    <col min="4105" max="4105" width="0.1640625" style="24" customWidth="1"/>
    <col min="4106" max="4106" width="12.83203125" style="24" customWidth="1"/>
    <col min="4107" max="4107" width="13.1640625" style="24" customWidth="1"/>
    <col min="4108" max="4352" width="9.33203125" style="24"/>
    <col min="4353" max="4353" width="71" style="24" customWidth="1"/>
    <col min="4354" max="4354" width="12.6640625" style="24" customWidth="1"/>
    <col min="4355" max="4360" width="10.83203125" style="24" customWidth="1"/>
    <col min="4361" max="4361" width="0.1640625" style="24" customWidth="1"/>
    <col min="4362" max="4362" width="12.83203125" style="24" customWidth="1"/>
    <col min="4363" max="4363" width="13.1640625" style="24" customWidth="1"/>
    <col min="4364" max="4608" width="9.33203125" style="24"/>
    <col min="4609" max="4609" width="71" style="24" customWidth="1"/>
    <col min="4610" max="4610" width="12.6640625" style="24" customWidth="1"/>
    <col min="4611" max="4616" width="10.83203125" style="24" customWidth="1"/>
    <col min="4617" max="4617" width="0.1640625" style="24" customWidth="1"/>
    <col min="4618" max="4618" width="12.83203125" style="24" customWidth="1"/>
    <col min="4619" max="4619" width="13.1640625" style="24" customWidth="1"/>
    <col min="4620" max="4864" width="9.33203125" style="24"/>
    <col min="4865" max="4865" width="71" style="24" customWidth="1"/>
    <col min="4866" max="4866" width="12.6640625" style="24" customWidth="1"/>
    <col min="4867" max="4872" width="10.83203125" style="24" customWidth="1"/>
    <col min="4873" max="4873" width="0.1640625" style="24" customWidth="1"/>
    <col min="4874" max="4874" width="12.83203125" style="24" customWidth="1"/>
    <col min="4875" max="4875" width="13.1640625" style="24" customWidth="1"/>
    <col min="4876" max="5120" width="9.33203125" style="24"/>
    <col min="5121" max="5121" width="71" style="24" customWidth="1"/>
    <col min="5122" max="5122" width="12.6640625" style="24" customWidth="1"/>
    <col min="5123" max="5128" width="10.83203125" style="24" customWidth="1"/>
    <col min="5129" max="5129" width="0.1640625" style="24" customWidth="1"/>
    <col min="5130" max="5130" width="12.83203125" style="24" customWidth="1"/>
    <col min="5131" max="5131" width="13.1640625" style="24" customWidth="1"/>
    <col min="5132" max="5376" width="9.33203125" style="24"/>
    <col min="5377" max="5377" width="71" style="24" customWidth="1"/>
    <col min="5378" max="5378" width="12.6640625" style="24" customWidth="1"/>
    <col min="5379" max="5384" width="10.83203125" style="24" customWidth="1"/>
    <col min="5385" max="5385" width="0.1640625" style="24" customWidth="1"/>
    <col min="5386" max="5386" width="12.83203125" style="24" customWidth="1"/>
    <col min="5387" max="5387" width="13.1640625" style="24" customWidth="1"/>
    <col min="5388" max="5632" width="9.33203125" style="24"/>
    <col min="5633" max="5633" width="71" style="24" customWidth="1"/>
    <col min="5634" max="5634" width="12.6640625" style="24" customWidth="1"/>
    <col min="5635" max="5640" width="10.83203125" style="24" customWidth="1"/>
    <col min="5641" max="5641" width="0.1640625" style="24" customWidth="1"/>
    <col min="5642" max="5642" width="12.83203125" style="24" customWidth="1"/>
    <col min="5643" max="5643" width="13.1640625" style="24" customWidth="1"/>
    <col min="5644" max="5888" width="9.33203125" style="24"/>
    <col min="5889" max="5889" width="71" style="24" customWidth="1"/>
    <col min="5890" max="5890" width="12.6640625" style="24" customWidth="1"/>
    <col min="5891" max="5896" width="10.83203125" style="24" customWidth="1"/>
    <col min="5897" max="5897" width="0.1640625" style="24" customWidth="1"/>
    <col min="5898" max="5898" width="12.83203125" style="24" customWidth="1"/>
    <col min="5899" max="5899" width="13.1640625" style="24" customWidth="1"/>
    <col min="5900" max="6144" width="9.33203125" style="24"/>
    <col min="6145" max="6145" width="71" style="24" customWidth="1"/>
    <col min="6146" max="6146" width="12.6640625" style="24" customWidth="1"/>
    <col min="6147" max="6152" width="10.83203125" style="24" customWidth="1"/>
    <col min="6153" max="6153" width="0.1640625" style="24" customWidth="1"/>
    <col min="6154" max="6154" width="12.83203125" style="24" customWidth="1"/>
    <col min="6155" max="6155" width="13.1640625" style="24" customWidth="1"/>
    <col min="6156" max="6400" width="9.33203125" style="24"/>
    <col min="6401" max="6401" width="71" style="24" customWidth="1"/>
    <col min="6402" max="6402" width="12.6640625" style="24" customWidth="1"/>
    <col min="6403" max="6408" width="10.83203125" style="24" customWidth="1"/>
    <col min="6409" max="6409" width="0.1640625" style="24" customWidth="1"/>
    <col min="6410" max="6410" width="12.83203125" style="24" customWidth="1"/>
    <col min="6411" max="6411" width="13.1640625" style="24" customWidth="1"/>
    <col min="6412" max="6656" width="9.33203125" style="24"/>
    <col min="6657" max="6657" width="71" style="24" customWidth="1"/>
    <col min="6658" max="6658" width="12.6640625" style="24" customWidth="1"/>
    <col min="6659" max="6664" width="10.83203125" style="24" customWidth="1"/>
    <col min="6665" max="6665" width="0.1640625" style="24" customWidth="1"/>
    <col min="6666" max="6666" width="12.83203125" style="24" customWidth="1"/>
    <col min="6667" max="6667" width="13.1640625" style="24" customWidth="1"/>
    <col min="6668" max="6912" width="9.33203125" style="24"/>
    <col min="6913" max="6913" width="71" style="24" customWidth="1"/>
    <col min="6914" max="6914" width="12.6640625" style="24" customWidth="1"/>
    <col min="6915" max="6920" width="10.83203125" style="24" customWidth="1"/>
    <col min="6921" max="6921" width="0.1640625" style="24" customWidth="1"/>
    <col min="6922" max="6922" width="12.83203125" style="24" customWidth="1"/>
    <col min="6923" max="6923" width="13.1640625" style="24" customWidth="1"/>
    <col min="6924" max="7168" width="9.33203125" style="24"/>
    <col min="7169" max="7169" width="71" style="24" customWidth="1"/>
    <col min="7170" max="7170" width="12.6640625" style="24" customWidth="1"/>
    <col min="7171" max="7176" width="10.83203125" style="24" customWidth="1"/>
    <col min="7177" max="7177" width="0.1640625" style="24" customWidth="1"/>
    <col min="7178" max="7178" width="12.83203125" style="24" customWidth="1"/>
    <col min="7179" max="7179" width="13.1640625" style="24" customWidth="1"/>
    <col min="7180" max="7424" width="9.33203125" style="24"/>
    <col min="7425" max="7425" width="71" style="24" customWidth="1"/>
    <col min="7426" max="7426" width="12.6640625" style="24" customWidth="1"/>
    <col min="7427" max="7432" width="10.83203125" style="24" customWidth="1"/>
    <col min="7433" max="7433" width="0.1640625" style="24" customWidth="1"/>
    <col min="7434" max="7434" width="12.83203125" style="24" customWidth="1"/>
    <col min="7435" max="7435" width="13.1640625" style="24" customWidth="1"/>
    <col min="7436" max="7680" width="9.33203125" style="24"/>
    <col min="7681" max="7681" width="71" style="24" customWidth="1"/>
    <col min="7682" max="7682" width="12.6640625" style="24" customWidth="1"/>
    <col min="7683" max="7688" width="10.83203125" style="24" customWidth="1"/>
    <col min="7689" max="7689" width="0.1640625" style="24" customWidth="1"/>
    <col min="7690" max="7690" width="12.83203125" style="24" customWidth="1"/>
    <col min="7691" max="7691" width="13.1640625" style="24" customWidth="1"/>
    <col min="7692" max="7936" width="9.33203125" style="24"/>
    <col min="7937" max="7937" width="71" style="24" customWidth="1"/>
    <col min="7938" max="7938" width="12.6640625" style="24" customWidth="1"/>
    <col min="7939" max="7944" width="10.83203125" style="24" customWidth="1"/>
    <col min="7945" max="7945" width="0.1640625" style="24" customWidth="1"/>
    <col min="7946" max="7946" width="12.83203125" style="24" customWidth="1"/>
    <col min="7947" max="7947" width="13.1640625" style="24" customWidth="1"/>
    <col min="7948" max="8192" width="9.33203125" style="24"/>
    <col min="8193" max="8193" width="71" style="24" customWidth="1"/>
    <col min="8194" max="8194" width="12.6640625" style="24" customWidth="1"/>
    <col min="8195" max="8200" width="10.83203125" style="24" customWidth="1"/>
    <col min="8201" max="8201" width="0.1640625" style="24" customWidth="1"/>
    <col min="8202" max="8202" width="12.83203125" style="24" customWidth="1"/>
    <col min="8203" max="8203" width="13.1640625" style="24" customWidth="1"/>
    <col min="8204" max="8448" width="9.33203125" style="24"/>
    <col min="8449" max="8449" width="71" style="24" customWidth="1"/>
    <col min="8450" max="8450" width="12.6640625" style="24" customWidth="1"/>
    <col min="8451" max="8456" width="10.83203125" style="24" customWidth="1"/>
    <col min="8457" max="8457" width="0.1640625" style="24" customWidth="1"/>
    <col min="8458" max="8458" width="12.83203125" style="24" customWidth="1"/>
    <col min="8459" max="8459" width="13.1640625" style="24" customWidth="1"/>
    <col min="8460" max="8704" width="9.33203125" style="24"/>
    <col min="8705" max="8705" width="71" style="24" customWidth="1"/>
    <col min="8706" max="8706" width="12.6640625" style="24" customWidth="1"/>
    <col min="8707" max="8712" width="10.83203125" style="24" customWidth="1"/>
    <col min="8713" max="8713" width="0.1640625" style="24" customWidth="1"/>
    <col min="8714" max="8714" width="12.83203125" style="24" customWidth="1"/>
    <col min="8715" max="8715" width="13.1640625" style="24" customWidth="1"/>
    <col min="8716" max="8960" width="9.33203125" style="24"/>
    <col min="8961" max="8961" width="71" style="24" customWidth="1"/>
    <col min="8962" max="8962" width="12.6640625" style="24" customWidth="1"/>
    <col min="8963" max="8968" width="10.83203125" style="24" customWidth="1"/>
    <col min="8969" max="8969" width="0.1640625" style="24" customWidth="1"/>
    <col min="8970" max="8970" width="12.83203125" style="24" customWidth="1"/>
    <col min="8971" max="8971" width="13.1640625" style="24" customWidth="1"/>
    <col min="8972" max="9216" width="9.33203125" style="24"/>
    <col min="9217" max="9217" width="71" style="24" customWidth="1"/>
    <col min="9218" max="9218" width="12.6640625" style="24" customWidth="1"/>
    <col min="9219" max="9224" width="10.83203125" style="24" customWidth="1"/>
    <col min="9225" max="9225" width="0.1640625" style="24" customWidth="1"/>
    <col min="9226" max="9226" width="12.83203125" style="24" customWidth="1"/>
    <col min="9227" max="9227" width="13.1640625" style="24" customWidth="1"/>
    <col min="9228" max="9472" width="9.33203125" style="24"/>
    <col min="9473" max="9473" width="71" style="24" customWidth="1"/>
    <col min="9474" max="9474" width="12.6640625" style="24" customWidth="1"/>
    <col min="9475" max="9480" width="10.83203125" style="24" customWidth="1"/>
    <col min="9481" max="9481" width="0.1640625" style="24" customWidth="1"/>
    <col min="9482" max="9482" width="12.83203125" style="24" customWidth="1"/>
    <col min="9483" max="9483" width="13.1640625" style="24" customWidth="1"/>
    <col min="9484" max="9728" width="9.33203125" style="24"/>
    <col min="9729" max="9729" width="71" style="24" customWidth="1"/>
    <col min="9730" max="9730" width="12.6640625" style="24" customWidth="1"/>
    <col min="9731" max="9736" width="10.83203125" style="24" customWidth="1"/>
    <col min="9737" max="9737" width="0.1640625" style="24" customWidth="1"/>
    <col min="9738" max="9738" width="12.83203125" style="24" customWidth="1"/>
    <col min="9739" max="9739" width="13.1640625" style="24" customWidth="1"/>
    <col min="9740" max="9984" width="9.33203125" style="24"/>
    <col min="9985" max="9985" width="71" style="24" customWidth="1"/>
    <col min="9986" max="9986" width="12.6640625" style="24" customWidth="1"/>
    <col min="9987" max="9992" width="10.83203125" style="24" customWidth="1"/>
    <col min="9993" max="9993" width="0.1640625" style="24" customWidth="1"/>
    <col min="9994" max="9994" width="12.83203125" style="24" customWidth="1"/>
    <col min="9995" max="9995" width="13.1640625" style="24" customWidth="1"/>
    <col min="9996" max="10240" width="9.33203125" style="24"/>
    <col min="10241" max="10241" width="71" style="24" customWidth="1"/>
    <col min="10242" max="10242" width="12.6640625" style="24" customWidth="1"/>
    <col min="10243" max="10248" width="10.83203125" style="24" customWidth="1"/>
    <col min="10249" max="10249" width="0.1640625" style="24" customWidth="1"/>
    <col min="10250" max="10250" width="12.83203125" style="24" customWidth="1"/>
    <col min="10251" max="10251" width="13.1640625" style="24" customWidth="1"/>
    <col min="10252" max="10496" width="9.33203125" style="24"/>
    <col min="10497" max="10497" width="71" style="24" customWidth="1"/>
    <col min="10498" max="10498" width="12.6640625" style="24" customWidth="1"/>
    <col min="10499" max="10504" width="10.83203125" style="24" customWidth="1"/>
    <col min="10505" max="10505" width="0.1640625" style="24" customWidth="1"/>
    <col min="10506" max="10506" width="12.83203125" style="24" customWidth="1"/>
    <col min="10507" max="10507" width="13.1640625" style="24" customWidth="1"/>
    <col min="10508" max="10752" width="9.33203125" style="24"/>
    <col min="10753" max="10753" width="71" style="24" customWidth="1"/>
    <col min="10754" max="10754" width="12.6640625" style="24" customWidth="1"/>
    <col min="10755" max="10760" width="10.83203125" style="24" customWidth="1"/>
    <col min="10761" max="10761" width="0.1640625" style="24" customWidth="1"/>
    <col min="10762" max="10762" width="12.83203125" style="24" customWidth="1"/>
    <col min="10763" max="10763" width="13.1640625" style="24" customWidth="1"/>
    <col min="10764" max="11008" width="9.33203125" style="24"/>
    <col min="11009" max="11009" width="71" style="24" customWidth="1"/>
    <col min="11010" max="11010" width="12.6640625" style="24" customWidth="1"/>
    <col min="11011" max="11016" width="10.83203125" style="24" customWidth="1"/>
    <col min="11017" max="11017" width="0.1640625" style="24" customWidth="1"/>
    <col min="11018" max="11018" width="12.83203125" style="24" customWidth="1"/>
    <col min="11019" max="11019" width="13.1640625" style="24" customWidth="1"/>
    <col min="11020" max="11264" width="9.33203125" style="24"/>
    <col min="11265" max="11265" width="71" style="24" customWidth="1"/>
    <col min="11266" max="11266" width="12.6640625" style="24" customWidth="1"/>
    <col min="11267" max="11272" width="10.83203125" style="24" customWidth="1"/>
    <col min="11273" max="11273" width="0.1640625" style="24" customWidth="1"/>
    <col min="11274" max="11274" width="12.83203125" style="24" customWidth="1"/>
    <col min="11275" max="11275" width="13.1640625" style="24" customWidth="1"/>
    <col min="11276" max="11520" width="9.33203125" style="24"/>
    <col min="11521" max="11521" width="71" style="24" customWidth="1"/>
    <col min="11522" max="11522" width="12.6640625" style="24" customWidth="1"/>
    <col min="11523" max="11528" width="10.83203125" style="24" customWidth="1"/>
    <col min="11529" max="11529" width="0.1640625" style="24" customWidth="1"/>
    <col min="11530" max="11530" width="12.83203125" style="24" customWidth="1"/>
    <col min="11531" max="11531" width="13.1640625" style="24" customWidth="1"/>
    <col min="11532" max="11776" width="9.33203125" style="24"/>
    <col min="11777" max="11777" width="71" style="24" customWidth="1"/>
    <col min="11778" max="11778" width="12.6640625" style="24" customWidth="1"/>
    <col min="11779" max="11784" width="10.83203125" style="24" customWidth="1"/>
    <col min="11785" max="11785" width="0.1640625" style="24" customWidth="1"/>
    <col min="11786" max="11786" width="12.83203125" style="24" customWidth="1"/>
    <col min="11787" max="11787" width="13.1640625" style="24" customWidth="1"/>
    <col min="11788" max="12032" width="9.33203125" style="24"/>
    <col min="12033" max="12033" width="71" style="24" customWidth="1"/>
    <col min="12034" max="12034" width="12.6640625" style="24" customWidth="1"/>
    <col min="12035" max="12040" width="10.83203125" style="24" customWidth="1"/>
    <col min="12041" max="12041" width="0.1640625" style="24" customWidth="1"/>
    <col min="12042" max="12042" width="12.83203125" style="24" customWidth="1"/>
    <col min="12043" max="12043" width="13.1640625" style="24" customWidth="1"/>
    <col min="12044" max="12288" width="9.33203125" style="24"/>
    <col min="12289" max="12289" width="71" style="24" customWidth="1"/>
    <col min="12290" max="12290" width="12.6640625" style="24" customWidth="1"/>
    <col min="12291" max="12296" width="10.83203125" style="24" customWidth="1"/>
    <col min="12297" max="12297" width="0.1640625" style="24" customWidth="1"/>
    <col min="12298" max="12298" width="12.83203125" style="24" customWidth="1"/>
    <col min="12299" max="12299" width="13.1640625" style="24" customWidth="1"/>
    <col min="12300" max="12544" width="9.33203125" style="24"/>
    <col min="12545" max="12545" width="71" style="24" customWidth="1"/>
    <col min="12546" max="12546" width="12.6640625" style="24" customWidth="1"/>
    <col min="12547" max="12552" width="10.83203125" style="24" customWidth="1"/>
    <col min="12553" max="12553" width="0.1640625" style="24" customWidth="1"/>
    <col min="12554" max="12554" width="12.83203125" style="24" customWidth="1"/>
    <col min="12555" max="12555" width="13.1640625" style="24" customWidth="1"/>
    <col min="12556" max="12800" width="9.33203125" style="24"/>
    <col min="12801" max="12801" width="71" style="24" customWidth="1"/>
    <col min="12802" max="12802" width="12.6640625" style="24" customWidth="1"/>
    <col min="12803" max="12808" width="10.83203125" style="24" customWidth="1"/>
    <col min="12809" max="12809" width="0.1640625" style="24" customWidth="1"/>
    <col min="12810" max="12810" width="12.83203125" style="24" customWidth="1"/>
    <col min="12811" max="12811" width="13.1640625" style="24" customWidth="1"/>
    <col min="12812" max="13056" width="9.33203125" style="24"/>
    <col min="13057" max="13057" width="71" style="24" customWidth="1"/>
    <col min="13058" max="13058" width="12.6640625" style="24" customWidth="1"/>
    <col min="13059" max="13064" width="10.83203125" style="24" customWidth="1"/>
    <col min="13065" max="13065" width="0.1640625" style="24" customWidth="1"/>
    <col min="13066" max="13066" width="12.83203125" style="24" customWidth="1"/>
    <col min="13067" max="13067" width="13.1640625" style="24" customWidth="1"/>
    <col min="13068" max="13312" width="9.33203125" style="24"/>
    <col min="13313" max="13313" width="71" style="24" customWidth="1"/>
    <col min="13314" max="13314" width="12.6640625" style="24" customWidth="1"/>
    <col min="13315" max="13320" width="10.83203125" style="24" customWidth="1"/>
    <col min="13321" max="13321" width="0.1640625" style="24" customWidth="1"/>
    <col min="13322" max="13322" width="12.83203125" style="24" customWidth="1"/>
    <col min="13323" max="13323" width="13.1640625" style="24" customWidth="1"/>
    <col min="13324" max="13568" width="9.33203125" style="24"/>
    <col min="13569" max="13569" width="71" style="24" customWidth="1"/>
    <col min="13570" max="13570" width="12.6640625" style="24" customWidth="1"/>
    <col min="13571" max="13576" width="10.83203125" style="24" customWidth="1"/>
    <col min="13577" max="13577" width="0.1640625" style="24" customWidth="1"/>
    <col min="13578" max="13578" width="12.83203125" style="24" customWidth="1"/>
    <col min="13579" max="13579" width="13.1640625" style="24" customWidth="1"/>
    <col min="13580" max="13824" width="9.33203125" style="24"/>
    <col min="13825" max="13825" width="71" style="24" customWidth="1"/>
    <col min="13826" max="13826" width="12.6640625" style="24" customWidth="1"/>
    <col min="13827" max="13832" width="10.83203125" style="24" customWidth="1"/>
    <col min="13833" max="13833" width="0.1640625" style="24" customWidth="1"/>
    <col min="13834" max="13834" width="12.83203125" style="24" customWidth="1"/>
    <col min="13835" max="13835" width="13.1640625" style="24" customWidth="1"/>
    <col min="13836" max="14080" width="9.33203125" style="24"/>
    <col min="14081" max="14081" width="71" style="24" customWidth="1"/>
    <col min="14082" max="14082" width="12.6640625" style="24" customWidth="1"/>
    <col min="14083" max="14088" width="10.83203125" style="24" customWidth="1"/>
    <col min="14089" max="14089" width="0.1640625" style="24" customWidth="1"/>
    <col min="14090" max="14090" width="12.83203125" style="24" customWidth="1"/>
    <col min="14091" max="14091" width="13.1640625" style="24" customWidth="1"/>
    <col min="14092" max="14336" width="9.33203125" style="24"/>
    <col min="14337" max="14337" width="71" style="24" customWidth="1"/>
    <col min="14338" max="14338" width="12.6640625" style="24" customWidth="1"/>
    <col min="14339" max="14344" width="10.83203125" style="24" customWidth="1"/>
    <col min="14345" max="14345" width="0.1640625" style="24" customWidth="1"/>
    <col min="14346" max="14346" width="12.83203125" style="24" customWidth="1"/>
    <col min="14347" max="14347" width="13.1640625" style="24" customWidth="1"/>
    <col min="14348" max="14592" width="9.33203125" style="24"/>
    <col min="14593" max="14593" width="71" style="24" customWidth="1"/>
    <col min="14594" max="14594" width="12.6640625" style="24" customWidth="1"/>
    <col min="14595" max="14600" width="10.83203125" style="24" customWidth="1"/>
    <col min="14601" max="14601" width="0.1640625" style="24" customWidth="1"/>
    <col min="14602" max="14602" width="12.83203125" style="24" customWidth="1"/>
    <col min="14603" max="14603" width="13.1640625" style="24" customWidth="1"/>
    <col min="14604" max="14848" width="9.33203125" style="24"/>
    <col min="14849" max="14849" width="71" style="24" customWidth="1"/>
    <col min="14850" max="14850" width="12.6640625" style="24" customWidth="1"/>
    <col min="14851" max="14856" width="10.83203125" style="24" customWidth="1"/>
    <col min="14857" max="14857" width="0.1640625" style="24" customWidth="1"/>
    <col min="14858" max="14858" width="12.83203125" style="24" customWidth="1"/>
    <col min="14859" max="14859" width="13.1640625" style="24" customWidth="1"/>
    <col min="14860" max="15104" width="9.33203125" style="24"/>
    <col min="15105" max="15105" width="71" style="24" customWidth="1"/>
    <col min="15106" max="15106" width="12.6640625" style="24" customWidth="1"/>
    <col min="15107" max="15112" width="10.83203125" style="24" customWidth="1"/>
    <col min="15113" max="15113" width="0.1640625" style="24" customWidth="1"/>
    <col min="15114" max="15114" width="12.83203125" style="24" customWidth="1"/>
    <col min="15115" max="15115" width="13.1640625" style="24" customWidth="1"/>
    <col min="15116" max="15360" width="9.33203125" style="24"/>
    <col min="15361" max="15361" width="71" style="24" customWidth="1"/>
    <col min="15362" max="15362" width="12.6640625" style="24" customWidth="1"/>
    <col min="15363" max="15368" width="10.83203125" style="24" customWidth="1"/>
    <col min="15369" max="15369" width="0.1640625" style="24" customWidth="1"/>
    <col min="15370" max="15370" width="12.83203125" style="24" customWidth="1"/>
    <col min="15371" max="15371" width="13.1640625" style="24" customWidth="1"/>
    <col min="15372" max="15616" width="9.33203125" style="24"/>
    <col min="15617" max="15617" width="71" style="24" customWidth="1"/>
    <col min="15618" max="15618" width="12.6640625" style="24" customWidth="1"/>
    <col min="15619" max="15624" width="10.83203125" style="24" customWidth="1"/>
    <col min="15625" max="15625" width="0.1640625" style="24" customWidth="1"/>
    <col min="15626" max="15626" width="12.83203125" style="24" customWidth="1"/>
    <col min="15627" max="15627" width="13.1640625" style="24" customWidth="1"/>
    <col min="15628" max="15872" width="9.33203125" style="24"/>
    <col min="15873" max="15873" width="71" style="24" customWidth="1"/>
    <col min="15874" max="15874" width="12.6640625" style="24" customWidth="1"/>
    <col min="15875" max="15880" width="10.83203125" style="24" customWidth="1"/>
    <col min="15881" max="15881" width="0.1640625" style="24" customWidth="1"/>
    <col min="15882" max="15882" width="12.83203125" style="24" customWidth="1"/>
    <col min="15883" max="15883" width="13.1640625" style="24" customWidth="1"/>
    <col min="15884" max="16128" width="9.33203125" style="24"/>
    <col min="16129" max="16129" width="71" style="24" customWidth="1"/>
    <col min="16130" max="16130" width="12.6640625" style="24" customWidth="1"/>
    <col min="16131" max="16136" width="10.83203125" style="24" customWidth="1"/>
    <col min="16137" max="16137" width="0.1640625" style="24" customWidth="1"/>
    <col min="16138" max="16138" width="12.83203125" style="24" customWidth="1"/>
    <col min="16139" max="16139" width="13.1640625" style="24" customWidth="1"/>
    <col min="16140" max="16384" width="9.33203125" style="24"/>
  </cols>
  <sheetData>
    <row r="1" spans="1:12" ht="13.5" thickTop="1" thickBot="1" x14ac:dyDescent="0.25">
      <c r="A1" s="972" t="s">
        <v>201</v>
      </c>
      <c r="B1" s="162" t="s">
        <v>90</v>
      </c>
      <c r="C1" s="973" t="s">
        <v>89</v>
      </c>
      <c r="D1" s="163" t="s">
        <v>104</v>
      </c>
      <c r="E1" s="163" t="s">
        <v>39</v>
      </c>
      <c r="F1" s="163" t="s">
        <v>88</v>
      </c>
      <c r="G1" s="163" t="s">
        <v>87</v>
      </c>
      <c r="H1" s="163" t="s">
        <v>40</v>
      </c>
      <c r="I1" s="164" t="s">
        <v>99</v>
      </c>
      <c r="J1" s="164" t="s">
        <v>96</v>
      </c>
      <c r="K1" s="163" t="s">
        <v>41</v>
      </c>
    </row>
    <row r="2" spans="1:12" ht="16.5" thickTop="1" thickBot="1" x14ac:dyDescent="0.3">
      <c r="A2" s="1170" t="s">
        <v>320</v>
      </c>
      <c r="B2" s="974" t="s">
        <v>42</v>
      </c>
      <c r="C2" s="975" t="s">
        <v>42</v>
      </c>
      <c r="D2" s="975" t="s">
        <v>42</v>
      </c>
      <c r="E2" s="975" t="s">
        <v>42</v>
      </c>
      <c r="F2" s="975" t="s">
        <v>42</v>
      </c>
      <c r="G2" s="975" t="s">
        <v>42</v>
      </c>
      <c r="H2" s="975" t="s">
        <v>42</v>
      </c>
      <c r="I2" s="975" t="s">
        <v>42</v>
      </c>
      <c r="J2" s="975" t="s">
        <v>42</v>
      </c>
      <c r="K2" s="976" t="s">
        <v>42</v>
      </c>
    </row>
    <row r="3" spans="1:12" ht="11.25" x14ac:dyDescent="0.2">
      <c r="A3" s="977" t="s">
        <v>202</v>
      </c>
      <c r="B3" s="978">
        <v>1704376</v>
      </c>
      <c r="C3" s="978">
        <v>217564</v>
      </c>
      <c r="D3" s="978">
        <v>369327</v>
      </c>
      <c r="E3" s="978">
        <v>218003</v>
      </c>
      <c r="F3" s="978">
        <v>46529</v>
      </c>
      <c r="G3" s="978">
        <v>383048</v>
      </c>
      <c r="H3" s="978">
        <v>128187</v>
      </c>
      <c r="I3" s="978">
        <v>0</v>
      </c>
      <c r="J3" s="979">
        <v>1362658</v>
      </c>
      <c r="K3" s="980">
        <v>3067034</v>
      </c>
    </row>
    <row r="4" spans="1:12" ht="11.25" x14ac:dyDescent="0.2">
      <c r="A4" s="981"/>
      <c r="B4" s="982"/>
      <c r="C4" s="982"/>
      <c r="D4" s="982"/>
      <c r="E4" s="982"/>
      <c r="F4" s="982"/>
      <c r="G4" s="982"/>
      <c r="H4" s="982"/>
      <c r="I4" s="983"/>
      <c r="J4" s="984"/>
      <c r="K4" s="985"/>
    </row>
    <row r="5" spans="1:12" ht="11.25" x14ac:dyDescent="0.2">
      <c r="A5" s="981" t="s">
        <v>203</v>
      </c>
      <c r="B5" s="984">
        <v>2245339.46</v>
      </c>
      <c r="C5" s="984">
        <v>217916.54</v>
      </c>
      <c r="D5" s="984">
        <v>369341.1</v>
      </c>
      <c r="E5" s="984">
        <v>218045.58499999999</v>
      </c>
      <c r="F5" s="984">
        <v>46529.909999999996</v>
      </c>
      <c r="G5" s="984">
        <v>397922.15500000003</v>
      </c>
      <c r="H5" s="984">
        <v>128186.15999999999</v>
      </c>
      <c r="I5" s="986"/>
      <c r="J5" s="984">
        <v>1377941.45</v>
      </c>
      <c r="K5" s="985">
        <v>3623280.91</v>
      </c>
    </row>
    <row r="6" spans="1:12" s="53" customFormat="1" ht="11.25" x14ac:dyDescent="0.2">
      <c r="A6" s="987"/>
      <c r="B6" s="988"/>
      <c r="C6" s="988"/>
      <c r="D6" s="988"/>
      <c r="E6" s="988"/>
      <c r="F6" s="988"/>
      <c r="G6" s="989"/>
      <c r="H6" s="989"/>
      <c r="I6" s="989"/>
      <c r="J6" s="989"/>
      <c r="K6" s="990"/>
    </row>
    <row r="7" spans="1:12" s="53" customFormat="1" ht="12" thickBot="1" x14ac:dyDescent="0.25">
      <c r="A7" s="991" t="s">
        <v>204</v>
      </c>
      <c r="B7" s="992">
        <v>-540963.46</v>
      </c>
      <c r="C7" s="992">
        <v>-352.54000000000815</v>
      </c>
      <c r="D7" s="992">
        <v>-14.099999999976717</v>
      </c>
      <c r="E7" s="992">
        <v>-42.584999999991851</v>
      </c>
      <c r="F7" s="992">
        <v>-0.9099999999962165</v>
      </c>
      <c r="G7" s="992">
        <v>-14874.155000000028</v>
      </c>
      <c r="H7" s="992">
        <v>0.84000000001105946</v>
      </c>
      <c r="I7" s="993"/>
      <c r="J7" s="1040">
        <v>-15283.44999999999</v>
      </c>
      <c r="K7" s="1041">
        <v>-556246.90999999992</v>
      </c>
    </row>
    <row r="8" spans="1:12" s="53" customFormat="1" ht="56.25" customHeight="1" x14ac:dyDescent="0.2">
      <c r="A8" s="1262" t="s">
        <v>205</v>
      </c>
      <c r="B8" s="1262"/>
      <c r="C8" s="1262"/>
      <c r="D8" s="1262"/>
      <c r="E8" s="1262"/>
      <c r="F8" s="1262"/>
      <c r="G8" s="1262"/>
      <c r="H8" s="1262"/>
      <c r="I8" s="1262"/>
      <c r="J8" s="1262"/>
      <c r="K8" s="1262"/>
      <c r="L8" s="105"/>
    </row>
    <row r="9" spans="1:12" s="53" customFormat="1" ht="11.25" customHeight="1" x14ac:dyDescent="0.2">
      <c r="A9" s="436"/>
      <c r="B9" s="437"/>
      <c r="C9" s="437"/>
      <c r="D9" s="437"/>
      <c r="E9" s="437"/>
      <c r="F9" s="437"/>
      <c r="G9" s="437"/>
      <c r="H9" s="437"/>
      <c r="I9" s="437"/>
      <c r="J9" s="437"/>
      <c r="K9" s="437"/>
      <c r="L9" s="105"/>
    </row>
    <row r="10" spans="1:12" ht="11.25" x14ac:dyDescent="0.2">
      <c r="A10" s="231"/>
      <c r="B10" s="431"/>
      <c r="C10" s="431"/>
      <c r="D10" s="431"/>
      <c r="E10" s="431"/>
      <c r="F10" s="431"/>
      <c r="G10" s="431"/>
      <c r="H10" s="431"/>
      <c r="I10" s="431"/>
      <c r="J10" s="431"/>
      <c r="K10" s="431"/>
      <c r="L10" s="102"/>
    </row>
    <row r="11" spans="1:12" ht="11.25" x14ac:dyDescent="0.2">
      <c r="A11" s="60"/>
    </row>
    <row r="12" spans="1:12" ht="11.25" x14ac:dyDescent="0.2">
      <c r="A12" s="59"/>
      <c r="B12" s="59"/>
    </row>
  </sheetData>
  <mergeCells count="1">
    <mergeCell ref="A8:K8"/>
  </mergeCells>
  <pageMargins left="0.7" right="0.7" top="0.78740157499999996" bottom="0.78740157499999996" header="0.3" footer="0.3"/>
  <pageSetup paperSize="9" orientation="landscape" r:id="rId1"/>
  <headerFooter>
    <oddHeader>&amp;C&amp;"Arial,Tučné"&amp;14
Zůstatky na rezervních fondech zdravotních pojišťoven k 31. 12. 2016&amp;R&amp;"Arial CE,Tučné"&amp;10Příloha
Tabulka č. 1 d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111"/>
  <sheetViews>
    <sheetView showWhiteSpace="0" zoomScaleNormal="100" workbookViewId="0"/>
  </sheetViews>
  <sheetFormatPr defaultColWidth="9.6640625" defaultRowHeight="11.25" x14ac:dyDescent="0.2"/>
  <cols>
    <col min="1" max="1" width="65" style="994" customWidth="1"/>
    <col min="2" max="10" width="22" style="996" customWidth="1"/>
    <col min="11" max="250" width="9.33203125" style="994" customWidth="1"/>
    <col min="251" max="251" width="1.33203125" style="994" customWidth="1"/>
    <col min="252" max="254" width="0" style="994" hidden="1" customWidth="1"/>
    <col min="255" max="255" width="1.6640625" style="994" customWidth="1"/>
    <col min="256" max="256" width="9.6640625" style="994"/>
    <col min="257" max="257" width="65" style="994" customWidth="1"/>
    <col min="258" max="266" width="22" style="994" customWidth="1"/>
    <col min="267" max="506" width="9.33203125" style="994" customWidth="1"/>
    <col min="507" max="507" width="1.33203125" style="994" customWidth="1"/>
    <col min="508" max="510" width="0" style="994" hidden="1" customWidth="1"/>
    <col min="511" max="511" width="1.6640625" style="994" customWidth="1"/>
    <col min="512" max="512" width="9.6640625" style="994"/>
    <col min="513" max="513" width="65" style="994" customWidth="1"/>
    <col min="514" max="522" width="22" style="994" customWidth="1"/>
    <col min="523" max="762" width="9.33203125" style="994" customWidth="1"/>
    <col min="763" max="763" width="1.33203125" style="994" customWidth="1"/>
    <col min="764" max="766" width="0" style="994" hidden="1" customWidth="1"/>
    <col min="767" max="767" width="1.6640625" style="994" customWidth="1"/>
    <col min="768" max="768" width="9.6640625" style="994"/>
    <col min="769" max="769" width="65" style="994" customWidth="1"/>
    <col min="770" max="778" width="22" style="994" customWidth="1"/>
    <col min="779" max="1018" width="9.33203125" style="994" customWidth="1"/>
    <col min="1019" max="1019" width="1.33203125" style="994" customWidth="1"/>
    <col min="1020" max="1022" width="0" style="994" hidden="1" customWidth="1"/>
    <col min="1023" max="1023" width="1.6640625" style="994" customWidth="1"/>
    <col min="1024" max="1024" width="9.6640625" style="994"/>
    <col min="1025" max="1025" width="65" style="994" customWidth="1"/>
    <col min="1026" max="1034" width="22" style="994" customWidth="1"/>
    <col min="1035" max="1274" width="9.33203125" style="994" customWidth="1"/>
    <col min="1275" max="1275" width="1.33203125" style="994" customWidth="1"/>
    <col min="1276" max="1278" width="0" style="994" hidden="1" customWidth="1"/>
    <col min="1279" max="1279" width="1.6640625" style="994" customWidth="1"/>
    <col min="1280" max="1280" width="9.6640625" style="994"/>
    <col min="1281" max="1281" width="65" style="994" customWidth="1"/>
    <col min="1282" max="1290" width="22" style="994" customWidth="1"/>
    <col min="1291" max="1530" width="9.33203125" style="994" customWidth="1"/>
    <col min="1531" max="1531" width="1.33203125" style="994" customWidth="1"/>
    <col min="1532" max="1534" width="0" style="994" hidden="1" customWidth="1"/>
    <col min="1535" max="1535" width="1.6640625" style="994" customWidth="1"/>
    <col min="1536" max="1536" width="9.6640625" style="994"/>
    <col min="1537" max="1537" width="65" style="994" customWidth="1"/>
    <col min="1538" max="1546" width="22" style="994" customWidth="1"/>
    <col min="1547" max="1786" width="9.33203125" style="994" customWidth="1"/>
    <col min="1787" max="1787" width="1.33203125" style="994" customWidth="1"/>
    <col min="1788" max="1790" width="0" style="994" hidden="1" customWidth="1"/>
    <col min="1791" max="1791" width="1.6640625" style="994" customWidth="1"/>
    <col min="1792" max="1792" width="9.6640625" style="994"/>
    <col min="1793" max="1793" width="65" style="994" customWidth="1"/>
    <col min="1794" max="1802" width="22" style="994" customWidth="1"/>
    <col min="1803" max="2042" width="9.33203125" style="994" customWidth="1"/>
    <col min="2043" max="2043" width="1.33203125" style="994" customWidth="1"/>
    <col min="2044" max="2046" width="0" style="994" hidden="1" customWidth="1"/>
    <col min="2047" max="2047" width="1.6640625" style="994" customWidth="1"/>
    <col min="2048" max="2048" width="9.6640625" style="994"/>
    <col min="2049" max="2049" width="65" style="994" customWidth="1"/>
    <col min="2050" max="2058" width="22" style="994" customWidth="1"/>
    <col min="2059" max="2298" width="9.33203125" style="994" customWidth="1"/>
    <col min="2299" max="2299" width="1.33203125" style="994" customWidth="1"/>
    <col min="2300" max="2302" width="0" style="994" hidden="1" customWidth="1"/>
    <col min="2303" max="2303" width="1.6640625" style="994" customWidth="1"/>
    <col min="2304" max="2304" width="9.6640625" style="994"/>
    <col min="2305" max="2305" width="65" style="994" customWidth="1"/>
    <col min="2306" max="2314" width="22" style="994" customWidth="1"/>
    <col min="2315" max="2554" width="9.33203125" style="994" customWidth="1"/>
    <col min="2555" max="2555" width="1.33203125" style="994" customWidth="1"/>
    <col min="2556" max="2558" width="0" style="994" hidden="1" customWidth="1"/>
    <col min="2559" max="2559" width="1.6640625" style="994" customWidth="1"/>
    <col min="2560" max="2560" width="9.6640625" style="994"/>
    <col min="2561" max="2561" width="65" style="994" customWidth="1"/>
    <col min="2562" max="2570" width="22" style="994" customWidth="1"/>
    <col min="2571" max="2810" width="9.33203125" style="994" customWidth="1"/>
    <col min="2811" max="2811" width="1.33203125" style="994" customWidth="1"/>
    <col min="2812" max="2814" width="0" style="994" hidden="1" customWidth="1"/>
    <col min="2815" max="2815" width="1.6640625" style="994" customWidth="1"/>
    <col min="2816" max="2816" width="9.6640625" style="994"/>
    <col min="2817" max="2817" width="65" style="994" customWidth="1"/>
    <col min="2818" max="2826" width="22" style="994" customWidth="1"/>
    <col min="2827" max="3066" width="9.33203125" style="994" customWidth="1"/>
    <col min="3067" max="3067" width="1.33203125" style="994" customWidth="1"/>
    <col min="3068" max="3070" width="0" style="994" hidden="1" customWidth="1"/>
    <col min="3071" max="3071" width="1.6640625" style="994" customWidth="1"/>
    <col min="3072" max="3072" width="9.6640625" style="994"/>
    <col min="3073" max="3073" width="65" style="994" customWidth="1"/>
    <col min="3074" max="3082" width="22" style="994" customWidth="1"/>
    <col min="3083" max="3322" width="9.33203125" style="994" customWidth="1"/>
    <col min="3323" max="3323" width="1.33203125" style="994" customWidth="1"/>
    <col min="3324" max="3326" width="0" style="994" hidden="1" customWidth="1"/>
    <col min="3327" max="3327" width="1.6640625" style="994" customWidth="1"/>
    <col min="3328" max="3328" width="9.6640625" style="994"/>
    <col min="3329" max="3329" width="65" style="994" customWidth="1"/>
    <col min="3330" max="3338" width="22" style="994" customWidth="1"/>
    <col min="3339" max="3578" width="9.33203125" style="994" customWidth="1"/>
    <col min="3579" max="3579" width="1.33203125" style="994" customWidth="1"/>
    <col min="3580" max="3582" width="0" style="994" hidden="1" customWidth="1"/>
    <col min="3583" max="3583" width="1.6640625" style="994" customWidth="1"/>
    <col min="3584" max="3584" width="9.6640625" style="994"/>
    <col min="3585" max="3585" width="65" style="994" customWidth="1"/>
    <col min="3586" max="3594" width="22" style="994" customWidth="1"/>
    <col min="3595" max="3834" width="9.33203125" style="994" customWidth="1"/>
    <col min="3835" max="3835" width="1.33203125" style="994" customWidth="1"/>
    <col min="3836" max="3838" width="0" style="994" hidden="1" customWidth="1"/>
    <col min="3839" max="3839" width="1.6640625" style="994" customWidth="1"/>
    <col min="3840" max="3840" width="9.6640625" style="994"/>
    <col min="3841" max="3841" width="65" style="994" customWidth="1"/>
    <col min="3842" max="3850" width="22" style="994" customWidth="1"/>
    <col min="3851" max="4090" width="9.33203125" style="994" customWidth="1"/>
    <col min="4091" max="4091" width="1.33203125" style="994" customWidth="1"/>
    <col min="4092" max="4094" width="0" style="994" hidden="1" customWidth="1"/>
    <col min="4095" max="4095" width="1.6640625" style="994" customWidth="1"/>
    <col min="4096" max="4096" width="9.6640625" style="994"/>
    <col min="4097" max="4097" width="65" style="994" customWidth="1"/>
    <col min="4098" max="4106" width="22" style="994" customWidth="1"/>
    <col min="4107" max="4346" width="9.33203125" style="994" customWidth="1"/>
    <col min="4347" max="4347" width="1.33203125" style="994" customWidth="1"/>
    <col min="4348" max="4350" width="0" style="994" hidden="1" customWidth="1"/>
    <col min="4351" max="4351" width="1.6640625" style="994" customWidth="1"/>
    <col min="4352" max="4352" width="9.6640625" style="994"/>
    <col min="4353" max="4353" width="65" style="994" customWidth="1"/>
    <col min="4354" max="4362" width="22" style="994" customWidth="1"/>
    <col min="4363" max="4602" width="9.33203125" style="994" customWidth="1"/>
    <col min="4603" max="4603" width="1.33203125" style="994" customWidth="1"/>
    <col min="4604" max="4606" width="0" style="994" hidden="1" customWidth="1"/>
    <col min="4607" max="4607" width="1.6640625" style="994" customWidth="1"/>
    <col min="4608" max="4608" width="9.6640625" style="994"/>
    <col min="4609" max="4609" width="65" style="994" customWidth="1"/>
    <col min="4610" max="4618" width="22" style="994" customWidth="1"/>
    <col min="4619" max="4858" width="9.33203125" style="994" customWidth="1"/>
    <col min="4859" max="4859" width="1.33203125" style="994" customWidth="1"/>
    <col min="4860" max="4862" width="0" style="994" hidden="1" customWidth="1"/>
    <col min="4863" max="4863" width="1.6640625" style="994" customWidth="1"/>
    <col min="4864" max="4864" width="9.6640625" style="994"/>
    <col min="4865" max="4865" width="65" style="994" customWidth="1"/>
    <col min="4866" max="4874" width="22" style="994" customWidth="1"/>
    <col min="4875" max="5114" width="9.33203125" style="994" customWidth="1"/>
    <col min="5115" max="5115" width="1.33203125" style="994" customWidth="1"/>
    <col min="5116" max="5118" width="0" style="994" hidden="1" customWidth="1"/>
    <col min="5119" max="5119" width="1.6640625" style="994" customWidth="1"/>
    <col min="5120" max="5120" width="9.6640625" style="994"/>
    <col min="5121" max="5121" width="65" style="994" customWidth="1"/>
    <col min="5122" max="5130" width="22" style="994" customWidth="1"/>
    <col min="5131" max="5370" width="9.33203125" style="994" customWidth="1"/>
    <col min="5371" max="5371" width="1.33203125" style="994" customWidth="1"/>
    <col min="5372" max="5374" width="0" style="994" hidden="1" customWidth="1"/>
    <col min="5375" max="5375" width="1.6640625" style="994" customWidth="1"/>
    <col min="5376" max="5376" width="9.6640625" style="994"/>
    <col min="5377" max="5377" width="65" style="994" customWidth="1"/>
    <col min="5378" max="5386" width="22" style="994" customWidth="1"/>
    <col min="5387" max="5626" width="9.33203125" style="994" customWidth="1"/>
    <col min="5627" max="5627" width="1.33203125" style="994" customWidth="1"/>
    <col min="5628" max="5630" width="0" style="994" hidden="1" customWidth="1"/>
    <col min="5631" max="5631" width="1.6640625" style="994" customWidth="1"/>
    <col min="5632" max="5632" width="9.6640625" style="994"/>
    <col min="5633" max="5633" width="65" style="994" customWidth="1"/>
    <col min="5634" max="5642" width="22" style="994" customWidth="1"/>
    <col min="5643" max="5882" width="9.33203125" style="994" customWidth="1"/>
    <col min="5883" max="5883" width="1.33203125" style="994" customWidth="1"/>
    <col min="5884" max="5886" width="0" style="994" hidden="1" customWidth="1"/>
    <col min="5887" max="5887" width="1.6640625" style="994" customWidth="1"/>
    <col min="5888" max="5888" width="9.6640625" style="994"/>
    <col min="5889" max="5889" width="65" style="994" customWidth="1"/>
    <col min="5890" max="5898" width="22" style="994" customWidth="1"/>
    <col min="5899" max="6138" width="9.33203125" style="994" customWidth="1"/>
    <col min="6139" max="6139" width="1.33203125" style="994" customWidth="1"/>
    <col min="6140" max="6142" width="0" style="994" hidden="1" customWidth="1"/>
    <col min="6143" max="6143" width="1.6640625" style="994" customWidth="1"/>
    <col min="6144" max="6144" width="9.6640625" style="994"/>
    <col min="6145" max="6145" width="65" style="994" customWidth="1"/>
    <col min="6146" max="6154" width="22" style="994" customWidth="1"/>
    <col min="6155" max="6394" width="9.33203125" style="994" customWidth="1"/>
    <col min="6395" max="6395" width="1.33203125" style="994" customWidth="1"/>
    <col min="6396" max="6398" width="0" style="994" hidden="1" customWidth="1"/>
    <col min="6399" max="6399" width="1.6640625" style="994" customWidth="1"/>
    <col min="6400" max="6400" width="9.6640625" style="994"/>
    <col min="6401" max="6401" width="65" style="994" customWidth="1"/>
    <col min="6402" max="6410" width="22" style="994" customWidth="1"/>
    <col min="6411" max="6650" width="9.33203125" style="994" customWidth="1"/>
    <col min="6651" max="6651" width="1.33203125" style="994" customWidth="1"/>
    <col min="6652" max="6654" width="0" style="994" hidden="1" customWidth="1"/>
    <col min="6655" max="6655" width="1.6640625" style="994" customWidth="1"/>
    <col min="6656" max="6656" width="9.6640625" style="994"/>
    <col min="6657" max="6657" width="65" style="994" customWidth="1"/>
    <col min="6658" max="6666" width="22" style="994" customWidth="1"/>
    <col min="6667" max="6906" width="9.33203125" style="994" customWidth="1"/>
    <col min="6907" max="6907" width="1.33203125" style="994" customWidth="1"/>
    <col min="6908" max="6910" width="0" style="994" hidden="1" customWidth="1"/>
    <col min="6911" max="6911" width="1.6640625" style="994" customWidth="1"/>
    <col min="6912" max="6912" width="9.6640625" style="994"/>
    <col min="6913" max="6913" width="65" style="994" customWidth="1"/>
    <col min="6914" max="6922" width="22" style="994" customWidth="1"/>
    <col min="6923" max="7162" width="9.33203125" style="994" customWidth="1"/>
    <col min="7163" max="7163" width="1.33203125" style="994" customWidth="1"/>
    <col min="7164" max="7166" width="0" style="994" hidden="1" customWidth="1"/>
    <col min="7167" max="7167" width="1.6640625" style="994" customWidth="1"/>
    <col min="7168" max="7168" width="9.6640625" style="994"/>
    <col min="7169" max="7169" width="65" style="994" customWidth="1"/>
    <col min="7170" max="7178" width="22" style="994" customWidth="1"/>
    <col min="7179" max="7418" width="9.33203125" style="994" customWidth="1"/>
    <col min="7419" max="7419" width="1.33203125" style="994" customWidth="1"/>
    <col min="7420" max="7422" width="0" style="994" hidden="1" customWidth="1"/>
    <col min="7423" max="7423" width="1.6640625" style="994" customWidth="1"/>
    <col min="7424" max="7424" width="9.6640625" style="994"/>
    <col min="7425" max="7425" width="65" style="994" customWidth="1"/>
    <col min="7426" max="7434" width="22" style="994" customWidth="1"/>
    <col min="7435" max="7674" width="9.33203125" style="994" customWidth="1"/>
    <col min="7675" max="7675" width="1.33203125" style="994" customWidth="1"/>
    <col min="7676" max="7678" width="0" style="994" hidden="1" customWidth="1"/>
    <col min="7679" max="7679" width="1.6640625" style="994" customWidth="1"/>
    <col min="7680" max="7680" width="9.6640625" style="994"/>
    <col min="7681" max="7681" width="65" style="994" customWidth="1"/>
    <col min="7682" max="7690" width="22" style="994" customWidth="1"/>
    <col min="7691" max="7930" width="9.33203125" style="994" customWidth="1"/>
    <col min="7931" max="7931" width="1.33203125" style="994" customWidth="1"/>
    <col min="7932" max="7934" width="0" style="994" hidden="1" customWidth="1"/>
    <col min="7935" max="7935" width="1.6640625" style="994" customWidth="1"/>
    <col min="7936" max="7936" width="9.6640625" style="994"/>
    <col min="7937" max="7937" width="65" style="994" customWidth="1"/>
    <col min="7938" max="7946" width="22" style="994" customWidth="1"/>
    <col min="7947" max="8186" width="9.33203125" style="994" customWidth="1"/>
    <col min="8187" max="8187" width="1.33203125" style="994" customWidth="1"/>
    <col min="8188" max="8190" width="0" style="994" hidden="1" customWidth="1"/>
    <col min="8191" max="8191" width="1.6640625" style="994" customWidth="1"/>
    <col min="8192" max="8192" width="9.6640625" style="994"/>
    <col min="8193" max="8193" width="65" style="994" customWidth="1"/>
    <col min="8194" max="8202" width="22" style="994" customWidth="1"/>
    <col min="8203" max="8442" width="9.33203125" style="994" customWidth="1"/>
    <col min="8443" max="8443" width="1.33203125" style="994" customWidth="1"/>
    <col min="8444" max="8446" width="0" style="994" hidden="1" customWidth="1"/>
    <col min="8447" max="8447" width="1.6640625" style="994" customWidth="1"/>
    <col min="8448" max="8448" width="9.6640625" style="994"/>
    <col min="8449" max="8449" width="65" style="994" customWidth="1"/>
    <col min="8450" max="8458" width="22" style="994" customWidth="1"/>
    <col min="8459" max="8698" width="9.33203125" style="994" customWidth="1"/>
    <col min="8699" max="8699" width="1.33203125" style="994" customWidth="1"/>
    <col min="8700" max="8702" width="0" style="994" hidden="1" customWidth="1"/>
    <col min="8703" max="8703" width="1.6640625" style="994" customWidth="1"/>
    <col min="8704" max="8704" width="9.6640625" style="994"/>
    <col min="8705" max="8705" width="65" style="994" customWidth="1"/>
    <col min="8706" max="8714" width="22" style="994" customWidth="1"/>
    <col min="8715" max="8954" width="9.33203125" style="994" customWidth="1"/>
    <col min="8955" max="8955" width="1.33203125" style="994" customWidth="1"/>
    <col min="8956" max="8958" width="0" style="994" hidden="1" customWidth="1"/>
    <col min="8959" max="8959" width="1.6640625" style="994" customWidth="1"/>
    <col min="8960" max="8960" width="9.6640625" style="994"/>
    <col min="8961" max="8961" width="65" style="994" customWidth="1"/>
    <col min="8962" max="8970" width="22" style="994" customWidth="1"/>
    <col min="8971" max="9210" width="9.33203125" style="994" customWidth="1"/>
    <col min="9211" max="9211" width="1.33203125" style="994" customWidth="1"/>
    <col min="9212" max="9214" width="0" style="994" hidden="1" customWidth="1"/>
    <col min="9215" max="9215" width="1.6640625" style="994" customWidth="1"/>
    <col min="9216" max="9216" width="9.6640625" style="994"/>
    <col min="9217" max="9217" width="65" style="994" customWidth="1"/>
    <col min="9218" max="9226" width="22" style="994" customWidth="1"/>
    <col min="9227" max="9466" width="9.33203125" style="994" customWidth="1"/>
    <col min="9467" max="9467" width="1.33203125" style="994" customWidth="1"/>
    <col min="9468" max="9470" width="0" style="994" hidden="1" customWidth="1"/>
    <col min="9471" max="9471" width="1.6640625" style="994" customWidth="1"/>
    <col min="9472" max="9472" width="9.6640625" style="994"/>
    <col min="9473" max="9473" width="65" style="994" customWidth="1"/>
    <col min="9474" max="9482" width="22" style="994" customWidth="1"/>
    <col min="9483" max="9722" width="9.33203125" style="994" customWidth="1"/>
    <col min="9723" max="9723" width="1.33203125" style="994" customWidth="1"/>
    <col min="9724" max="9726" width="0" style="994" hidden="1" customWidth="1"/>
    <col min="9727" max="9727" width="1.6640625" style="994" customWidth="1"/>
    <col min="9728" max="9728" width="9.6640625" style="994"/>
    <col min="9729" max="9729" width="65" style="994" customWidth="1"/>
    <col min="9730" max="9738" width="22" style="994" customWidth="1"/>
    <col min="9739" max="9978" width="9.33203125" style="994" customWidth="1"/>
    <col min="9979" max="9979" width="1.33203125" style="994" customWidth="1"/>
    <col min="9980" max="9982" width="0" style="994" hidden="1" customWidth="1"/>
    <col min="9983" max="9983" width="1.6640625" style="994" customWidth="1"/>
    <col min="9984" max="9984" width="9.6640625" style="994"/>
    <col min="9985" max="9985" width="65" style="994" customWidth="1"/>
    <col min="9986" max="9994" width="22" style="994" customWidth="1"/>
    <col min="9995" max="10234" width="9.33203125" style="994" customWidth="1"/>
    <col min="10235" max="10235" width="1.33203125" style="994" customWidth="1"/>
    <col min="10236" max="10238" width="0" style="994" hidden="1" customWidth="1"/>
    <col min="10239" max="10239" width="1.6640625" style="994" customWidth="1"/>
    <col min="10240" max="10240" width="9.6640625" style="994"/>
    <col min="10241" max="10241" width="65" style="994" customWidth="1"/>
    <col min="10242" max="10250" width="22" style="994" customWidth="1"/>
    <col min="10251" max="10490" width="9.33203125" style="994" customWidth="1"/>
    <col min="10491" max="10491" width="1.33203125" style="994" customWidth="1"/>
    <col min="10492" max="10494" width="0" style="994" hidden="1" customWidth="1"/>
    <col min="10495" max="10495" width="1.6640625" style="994" customWidth="1"/>
    <col min="10496" max="10496" width="9.6640625" style="994"/>
    <col min="10497" max="10497" width="65" style="994" customWidth="1"/>
    <col min="10498" max="10506" width="22" style="994" customWidth="1"/>
    <col min="10507" max="10746" width="9.33203125" style="994" customWidth="1"/>
    <col min="10747" max="10747" width="1.33203125" style="994" customWidth="1"/>
    <col min="10748" max="10750" width="0" style="994" hidden="1" customWidth="1"/>
    <col min="10751" max="10751" width="1.6640625" style="994" customWidth="1"/>
    <col min="10752" max="10752" width="9.6640625" style="994"/>
    <col min="10753" max="10753" width="65" style="994" customWidth="1"/>
    <col min="10754" max="10762" width="22" style="994" customWidth="1"/>
    <col min="10763" max="11002" width="9.33203125" style="994" customWidth="1"/>
    <col min="11003" max="11003" width="1.33203125" style="994" customWidth="1"/>
    <col min="11004" max="11006" width="0" style="994" hidden="1" customWidth="1"/>
    <col min="11007" max="11007" width="1.6640625" style="994" customWidth="1"/>
    <col min="11008" max="11008" width="9.6640625" style="994"/>
    <col min="11009" max="11009" width="65" style="994" customWidth="1"/>
    <col min="11010" max="11018" width="22" style="994" customWidth="1"/>
    <col min="11019" max="11258" width="9.33203125" style="994" customWidth="1"/>
    <col min="11259" max="11259" width="1.33203125" style="994" customWidth="1"/>
    <col min="11260" max="11262" width="0" style="994" hidden="1" customWidth="1"/>
    <col min="11263" max="11263" width="1.6640625" style="994" customWidth="1"/>
    <col min="11264" max="11264" width="9.6640625" style="994"/>
    <col min="11265" max="11265" width="65" style="994" customWidth="1"/>
    <col min="11266" max="11274" width="22" style="994" customWidth="1"/>
    <col min="11275" max="11514" width="9.33203125" style="994" customWidth="1"/>
    <col min="11515" max="11515" width="1.33203125" style="994" customWidth="1"/>
    <col min="11516" max="11518" width="0" style="994" hidden="1" customWidth="1"/>
    <col min="11519" max="11519" width="1.6640625" style="994" customWidth="1"/>
    <col min="11520" max="11520" width="9.6640625" style="994"/>
    <col min="11521" max="11521" width="65" style="994" customWidth="1"/>
    <col min="11522" max="11530" width="22" style="994" customWidth="1"/>
    <col min="11531" max="11770" width="9.33203125" style="994" customWidth="1"/>
    <col min="11771" max="11771" width="1.33203125" style="994" customWidth="1"/>
    <col min="11772" max="11774" width="0" style="994" hidden="1" customWidth="1"/>
    <col min="11775" max="11775" width="1.6640625" style="994" customWidth="1"/>
    <col min="11776" max="11776" width="9.6640625" style="994"/>
    <col min="11777" max="11777" width="65" style="994" customWidth="1"/>
    <col min="11778" max="11786" width="22" style="994" customWidth="1"/>
    <col min="11787" max="12026" width="9.33203125" style="994" customWidth="1"/>
    <col min="12027" max="12027" width="1.33203125" style="994" customWidth="1"/>
    <col min="12028" max="12030" width="0" style="994" hidden="1" customWidth="1"/>
    <col min="12031" max="12031" width="1.6640625" style="994" customWidth="1"/>
    <col min="12032" max="12032" width="9.6640625" style="994"/>
    <col min="12033" max="12033" width="65" style="994" customWidth="1"/>
    <col min="12034" max="12042" width="22" style="994" customWidth="1"/>
    <col min="12043" max="12282" width="9.33203125" style="994" customWidth="1"/>
    <col min="12283" max="12283" width="1.33203125" style="994" customWidth="1"/>
    <col min="12284" max="12286" width="0" style="994" hidden="1" customWidth="1"/>
    <col min="12287" max="12287" width="1.6640625" style="994" customWidth="1"/>
    <col min="12288" max="12288" width="9.6640625" style="994"/>
    <col min="12289" max="12289" width="65" style="994" customWidth="1"/>
    <col min="12290" max="12298" width="22" style="994" customWidth="1"/>
    <col min="12299" max="12538" width="9.33203125" style="994" customWidth="1"/>
    <col min="12539" max="12539" width="1.33203125" style="994" customWidth="1"/>
    <col min="12540" max="12542" width="0" style="994" hidden="1" customWidth="1"/>
    <col min="12543" max="12543" width="1.6640625" style="994" customWidth="1"/>
    <col min="12544" max="12544" width="9.6640625" style="994"/>
    <col min="12545" max="12545" width="65" style="994" customWidth="1"/>
    <col min="12546" max="12554" width="22" style="994" customWidth="1"/>
    <col min="12555" max="12794" width="9.33203125" style="994" customWidth="1"/>
    <col min="12795" max="12795" width="1.33203125" style="994" customWidth="1"/>
    <col min="12796" max="12798" width="0" style="994" hidden="1" customWidth="1"/>
    <col min="12799" max="12799" width="1.6640625" style="994" customWidth="1"/>
    <col min="12800" max="12800" width="9.6640625" style="994"/>
    <col min="12801" max="12801" width="65" style="994" customWidth="1"/>
    <col min="12802" max="12810" width="22" style="994" customWidth="1"/>
    <col min="12811" max="13050" width="9.33203125" style="994" customWidth="1"/>
    <col min="13051" max="13051" width="1.33203125" style="994" customWidth="1"/>
    <col min="13052" max="13054" width="0" style="994" hidden="1" customWidth="1"/>
    <col min="13055" max="13055" width="1.6640625" style="994" customWidth="1"/>
    <col min="13056" max="13056" width="9.6640625" style="994"/>
    <col min="13057" max="13057" width="65" style="994" customWidth="1"/>
    <col min="13058" max="13066" width="22" style="994" customWidth="1"/>
    <col min="13067" max="13306" width="9.33203125" style="994" customWidth="1"/>
    <col min="13307" max="13307" width="1.33203125" style="994" customWidth="1"/>
    <col min="13308" max="13310" width="0" style="994" hidden="1" customWidth="1"/>
    <col min="13311" max="13311" width="1.6640625" style="994" customWidth="1"/>
    <col min="13312" max="13312" width="9.6640625" style="994"/>
    <col min="13313" max="13313" width="65" style="994" customWidth="1"/>
    <col min="13314" max="13322" width="22" style="994" customWidth="1"/>
    <col min="13323" max="13562" width="9.33203125" style="994" customWidth="1"/>
    <col min="13563" max="13563" width="1.33203125" style="994" customWidth="1"/>
    <col min="13564" max="13566" width="0" style="994" hidden="1" customWidth="1"/>
    <col min="13567" max="13567" width="1.6640625" style="994" customWidth="1"/>
    <col min="13568" max="13568" width="9.6640625" style="994"/>
    <col min="13569" max="13569" width="65" style="994" customWidth="1"/>
    <col min="13570" max="13578" width="22" style="994" customWidth="1"/>
    <col min="13579" max="13818" width="9.33203125" style="994" customWidth="1"/>
    <col min="13819" max="13819" width="1.33203125" style="994" customWidth="1"/>
    <col min="13820" max="13822" width="0" style="994" hidden="1" customWidth="1"/>
    <col min="13823" max="13823" width="1.6640625" style="994" customWidth="1"/>
    <col min="13824" max="13824" width="9.6640625" style="994"/>
    <col min="13825" max="13825" width="65" style="994" customWidth="1"/>
    <col min="13826" max="13834" width="22" style="994" customWidth="1"/>
    <col min="13835" max="14074" width="9.33203125" style="994" customWidth="1"/>
    <col min="14075" max="14075" width="1.33203125" style="994" customWidth="1"/>
    <col min="14076" max="14078" width="0" style="994" hidden="1" customWidth="1"/>
    <col min="14079" max="14079" width="1.6640625" style="994" customWidth="1"/>
    <col min="14080" max="14080" width="9.6640625" style="994"/>
    <col min="14081" max="14081" width="65" style="994" customWidth="1"/>
    <col min="14082" max="14090" width="22" style="994" customWidth="1"/>
    <col min="14091" max="14330" width="9.33203125" style="994" customWidth="1"/>
    <col min="14331" max="14331" width="1.33203125" style="994" customWidth="1"/>
    <col min="14332" max="14334" width="0" style="994" hidden="1" customWidth="1"/>
    <col min="14335" max="14335" width="1.6640625" style="994" customWidth="1"/>
    <col min="14336" max="14336" width="9.6640625" style="994"/>
    <col min="14337" max="14337" width="65" style="994" customWidth="1"/>
    <col min="14338" max="14346" width="22" style="994" customWidth="1"/>
    <col min="14347" max="14586" width="9.33203125" style="994" customWidth="1"/>
    <col min="14587" max="14587" width="1.33203125" style="994" customWidth="1"/>
    <col min="14588" max="14590" width="0" style="994" hidden="1" customWidth="1"/>
    <col min="14591" max="14591" width="1.6640625" style="994" customWidth="1"/>
    <col min="14592" max="14592" width="9.6640625" style="994"/>
    <col min="14593" max="14593" width="65" style="994" customWidth="1"/>
    <col min="14594" max="14602" width="22" style="994" customWidth="1"/>
    <col min="14603" max="14842" width="9.33203125" style="994" customWidth="1"/>
    <col min="14843" max="14843" width="1.33203125" style="994" customWidth="1"/>
    <col min="14844" max="14846" width="0" style="994" hidden="1" customWidth="1"/>
    <col min="14847" max="14847" width="1.6640625" style="994" customWidth="1"/>
    <col min="14848" max="14848" width="9.6640625" style="994"/>
    <col min="14849" max="14849" width="65" style="994" customWidth="1"/>
    <col min="14850" max="14858" width="22" style="994" customWidth="1"/>
    <col min="14859" max="15098" width="9.33203125" style="994" customWidth="1"/>
    <col min="15099" max="15099" width="1.33203125" style="994" customWidth="1"/>
    <col min="15100" max="15102" width="0" style="994" hidden="1" customWidth="1"/>
    <col min="15103" max="15103" width="1.6640625" style="994" customWidth="1"/>
    <col min="15104" max="15104" width="9.6640625" style="994"/>
    <col min="15105" max="15105" width="65" style="994" customWidth="1"/>
    <col min="15106" max="15114" width="22" style="994" customWidth="1"/>
    <col min="15115" max="15354" width="9.33203125" style="994" customWidth="1"/>
    <col min="15355" max="15355" width="1.33203125" style="994" customWidth="1"/>
    <col min="15356" max="15358" width="0" style="994" hidden="1" customWidth="1"/>
    <col min="15359" max="15359" width="1.6640625" style="994" customWidth="1"/>
    <col min="15360" max="15360" width="9.6640625" style="994"/>
    <col min="15361" max="15361" width="65" style="994" customWidth="1"/>
    <col min="15362" max="15370" width="22" style="994" customWidth="1"/>
    <col min="15371" max="15610" width="9.33203125" style="994" customWidth="1"/>
    <col min="15611" max="15611" width="1.33203125" style="994" customWidth="1"/>
    <col min="15612" max="15614" width="0" style="994" hidden="1" customWidth="1"/>
    <col min="15615" max="15615" width="1.6640625" style="994" customWidth="1"/>
    <col min="15616" max="15616" width="9.6640625" style="994"/>
    <col min="15617" max="15617" width="65" style="994" customWidth="1"/>
    <col min="15618" max="15626" width="22" style="994" customWidth="1"/>
    <col min="15627" max="15866" width="9.33203125" style="994" customWidth="1"/>
    <col min="15867" max="15867" width="1.33203125" style="994" customWidth="1"/>
    <col min="15868" max="15870" width="0" style="994" hidden="1" customWidth="1"/>
    <col min="15871" max="15871" width="1.6640625" style="994" customWidth="1"/>
    <col min="15872" max="15872" width="9.6640625" style="994"/>
    <col min="15873" max="15873" width="65" style="994" customWidth="1"/>
    <col min="15874" max="15882" width="22" style="994" customWidth="1"/>
    <col min="15883" max="16122" width="9.33203125" style="994" customWidth="1"/>
    <col min="16123" max="16123" width="1.33203125" style="994" customWidth="1"/>
    <col min="16124" max="16126" width="0" style="994" hidden="1" customWidth="1"/>
    <col min="16127" max="16127" width="1.6640625" style="994" customWidth="1"/>
    <col min="16128" max="16128" width="9.6640625" style="994"/>
    <col min="16129" max="16129" width="65" style="994" customWidth="1"/>
    <col min="16130" max="16138" width="22" style="994" customWidth="1"/>
    <col min="16139" max="16378" width="9.33203125" style="994" customWidth="1"/>
    <col min="16379" max="16379" width="1.33203125" style="994" customWidth="1"/>
    <col min="16380" max="16382" width="0" style="994" hidden="1" customWidth="1"/>
    <col min="16383" max="16383" width="1.6640625" style="994" customWidth="1"/>
    <col min="16384" max="16384" width="9.6640625" style="994"/>
  </cols>
  <sheetData>
    <row r="1" spans="1:10" ht="12.75" x14ac:dyDescent="0.2">
      <c r="A1" s="1216" t="s">
        <v>324</v>
      </c>
      <c r="B1" s="1216"/>
      <c r="C1" s="1216"/>
      <c r="D1" s="1216"/>
      <c r="E1" s="1216"/>
      <c r="F1" s="1216"/>
      <c r="G1" s="1216"/>
      <c r="H1" s="1216"/>
      <c r="I1" s="1217" t="s">
        <v>206</v>
      </c>
      <c r="J1" s="1218"/>
    </row>
    <row r="2" spans="1:10" x14ac:dyDescent="0.2">
      <c r="A2" s="1219" t="s">
        <v>187</v>
      </c>
      <c r="B2" s="1263" t="s">
        <v>207</v>
      </c>
      <c r="C2" s="1264"/>
      <c r="D2" s="1264"/>
      <c r="E2" s="1264"/>
      <c r="F2" s="1264"/>
      <c r="G2" s="1264"/>
      <c r="H2" s="1264"/>
      <c r="I2" s="1264"/>
      <c r="J2" s="1264"/>
    </row>
    <row r="3" spans="1:10" s="995" customFormat="1" ht="33.75" x14ac:dyDescent="0.2">
      <c r="A3" s="1220" t="s">
        <v>208</v>
      </c>
      <c r="B3" s="1221" t="s">
        <v>209</v>
      </c>
      <c r="C3" s="1221" t="s">
        <v>210</v>
      </c>
      <c r="D3" s="1221" t="s">
        <v>98</v>
      </c>
      <c r="E3" s="1221" t="s">
        <v>211</v>
      </c>
      <c r="F3" s="1221" t="s">
        <v>97</v>
      </c>
      <c r="G3" s="1221" t="s">
        <v>212</v>
      </c>
      <c r="H3" s="1221" t="s">
        <v>44</v>
      </c>
      <c r="I3" s="1221" t="s">
        <v>213</v>
      </c>
      <c r="J3" s="1221" t="s">
        <v>214</v>
      </c>
    </row>
    <row r="4" spans="1:10" x14ac:dyDescent="0.2">
      <c r="A4" s="1222" t="s">
        <v>215</v>
      </c>
      <c r="B4" s="1223">
        <v>239032</v>
      </c>
      <c r="C4" s="1223">
        <v>16447</v>
      </c>
      <c r="D4" s="1223">
        <v>70143</v>
      </c>
      <c r="E4" s="1223">
        <v>30085</v>
      </c>
      <c r="F4" s="1223">
        <v>2322</v>
      </c>
      <c r="G4" s="1223">
        <v>23575</v>
      </c>
      <c r="H4" s="1223">
        <v>32489</v>
      </c>
      <c r="I4" s="1223">
        <f>SUM(B4:H4)</f>
        <v>414093</v>
      </c>
      <c r="J4" s="1223">
        <f>I4-B4</f>
        <v>175061</v>
      </c>
    </row>
    <row r="5" spans="1:10" x14ac:dyDescent="0.2">
      <c r="A5" s="1222" t="s">
        <v>216</v>
      </c>
      <c r="B5" s="1223">
        <v>229121</v>
      </c>
      <c r="C5" s="1223">
        <v>15643</v>
      </c>
      <c r="D5" s="1223">
        <v>62617</v>
      </c>
      <c r="E5" s="1223">
        <v>25027</v>
      </c>
      <c r="F5" s="1223">
        <v>2322</v>
      </c>
      <c r="G5" s="1223">
        <v>22974</v>
      </c>
      <c r="H5" s="1223">
        <v>9250</v>
      </c>
      <c r="I5" s="1223">
        <f t="shared" ref="I5:I73" si="0">SUM(B5:H5)</f>
        <v>366954</v>
      </c>
      <c r="J5" s="1223">
        <f t="shared" ref="J5:J73" si="1">I5-B5</f>
        <v>137833</v>
      </c>
    </row>
    <row r="6" spans="1:10" x14ac:dyDescent="0.2">
      <c r="A6" s="1222" t="s">
        <v>217</v>
      </c>
      <c r="B6" s="1223">
        <v>9911</v>
      </c>
      <c r="C6" s="1223">
        <v>804</v>
      </c>
      <c r="D6" s="1223">
        <v>7526</v>
      </c>
      <c r="E6" s="1223">
        <v>5058</v>
      </c>
      <c r="F6" s="1223" t="s">
        <v>187</v>
      </c>
      <c r="G6" s="1223">
        <v>601</v>
      </c>
      <c r="H6" s="1223">
        <v>23239</v>
      </c>
      <c r="I6" s="1223">
        <f t="shared" si="0"/>
        <v>47139</v>
      </c>
      <c r="J6" s="1223">
        <f t="shared" si="1"/>
        <v>37228</v>
      </c>
    </row>
    <row r="7" spans="1:10" x14ac:dyDescent="0.2">
      <c r="A7" s="1222" t="s">
        <v>218</v>
      </c>
      <c r="B7" s="1223">
        <v>0</v>
      </c>
      <c r="C7" s="1223">
        <v>0</v>
      </c>
      <c r="D7" s="1223" t="s">
        <v>187</v>
      </c>
      <c r="E7" s="1223" t="s">
        <v>187</v>
      </c>
      <c r="F7" s="1223" t="s">
        <v>187</v>
      </c>
      <c r="G7" s="1223">
        <v>0</v>
      </c>
      <c r="H7" s="1223">
        <v>0</v>
      </c>
      <c r="I7" s="1223">
        <f t="shared" si="0"/>
        <v>0</v>
      </c>
      <c r="J7" s="1223">
        <f t="shared" si="1"/>
        <v>0</v>
      </c>
    </row>
    <row r="8" spans="1:10" x14ac:dyDescent="0.2">
      <c r="A8" s="1222" t="s">
        <v>219</v>
      </c>
      <c r="B8" s="1223">
        <v>0</v>
      </c>
      <c r="C8" s="1223" t="s">
        <v>187</v>
      </c>
      <c r="D8" s="1223" t="s">
        <v>187</v>
      </c>
      <c r="E8" s="1223" t="s">
        <v>187</v>
      </c>
      <c r="F8" s="1223" t="s">
        <v>187</v>
      </c>
      <c r="G8" s="1223" t="s">
        <v>187</v>
      </c>
      <c r="H8" s="1223">
        <v>0</v>
      </c>
      <c r="I8" s="1223">
        <f t="shared" si="0"/>
        <v>0</v>
      </c>
      <c r="J8" s="1223">
        <f>I8-B8</f>
        <v>0</v>
      </c>
    </row>
    <row r="9" spans="1:10" x14ac:dyDescent="0.2">
      <c r="A9" s="1222" t="s">
        <v>220</v>
      </c>
      <c r="B9" s="1223">
        <v>2375995</v>
      </c>
      <c r="C9" s="1223">
        <v>265138</v>
      </c>
      <c r="D9" s="1223">
        <v>481669</v>
      </c>
      <c r="E9" s="1223">
        <v>451336</v>
      </c>
      <c r="F9" s="1223">
        <v>94127</v>
      </c>
      <c r="G9" s="1223">
        <v>232091</v>
      </c>
      <c r="H9" s="1223">
        <v>161377</v>
      </c>
      <c r="I9" s="1223">
        <f t="shared" si="0"/>
        <v>4061733</v>
      </c>
      <c r="J9" s="1223">
        <f t="shared" si="1"/>
        <v>1685738</v>
      </c>
    </row>
    <row r="10" spans="1:10" x14ac:dyDescent="0.2">
      <c r="A10" s="1222" t="s">
        <v>221</v>
      </c>
      <c r="B10" s="1223">
        <v>2168339</v>
      </c>
      <c r="C10" s="1223">
        <v>212574</v>
      </c>
      <c r="D10" s="1223">
        <v>441650</v>
      </c>
      <c r="E10" s="1223">
        <v>431326</v>
      </c>
      <c r="F10" s="1223">
        <v>88580</v>
      </c>
      <c r="G10" s="1223">
        <v>207347</v>
      </c>
      <c r="H10" s="1223">
        <v>139809</v>
      </c>
      <c r="I10" s="1223">
        <f t="shared" si="0"/>
        <v>3689625</v>
      </c>
      <c r="J10" s="1223">
        <f t="shared" si="1"/>
        <v>1521286</v>
      </c>
    </row>
    <row r="11" spans="1:10" x14ac:dyDescent="0.2">
      <c r="A11" s="1222" t="s">
        <v>222</v>
      </c>
      <c r="B11" s="1223">
        <v>232157</v>
      </c>
      <c r="C11" s="1223">
        <v>61938</v>
      </c>
      <c r="D11" s="1223">
        <v>9738</v>
      </c>
      <c r="E11" s="1223">
        <v>45906</v>
      </c>
      <c r="F11" s="1223">
        <v>3776</v>
      </c>
      <c r="G11" s="1223">
        <v>31089</v>
      </c>
      <c r="H11" s="1223">
        <v>6005</v>
      </c>
      <c r="I11" s="1223">
        <f t="shared" si="0"/>
        <v>390609</v>
      </c>
      <c r="J11" s="1223">
        <f t="shared" si="1"/>
        <v>158452</v>
      </c>
    </row>
    <row r="12" spans="1:10" x14ac:dyDescent="0.2">
      <c r="A12" s="1222" t="s">
        <v>223</v>
      </c>
      <c r="B12" s="1223">
        <v>1936182</v>
      </c>
      <c r="C12" s="1223">
        <v>150636</v>
      </c>
      <c r="D12" s="1223">
        <v>431912</v>
      </c>
      <c r="E12" s="1223">
        <v>385420</v>
      </c>
      <c r="F12" s="1223">
        <v>84804</v>
      </c>
      <c r="G12" s="1223">
        <v>176258</v>
      </c>
      <c r="H12" s="1223">
        <v>133804</v>
      </c>
      <c r="I12" s="1223">
        <f t="shared" si="0"/>
        <v>3299016</v>
      </c>
      <c r="J12" s="1223">
        <f t="shared" si="1"/>
        <v>1362834</v>
      </c>
    </row>
    <row r="13" spans="1:10" x14ac:dyDescent="0.2">
      <c r="A13" s="1222" t="s">
        <v>224</v>
      </c>
      <c r="B13" s="1223">
        <v>200413</v>
      </c>
      <c r="C13" s="1223">
        <v>48080</v>
      </c>
      <c r="D13" s="1223">
        <v>39890</v>
      </c>
      <c r="E13" s="1223">
        <v>20010</v>
      </c>
      <c r="F13" s="1223">
        <v>5547</v>
      </c>
      <c r="G13" s="1223">
        <v>24544</v>
      </c>
      <c r="H13" s="1223">
        <v>19112</v>
      </c>
      <c r="I13" s="1223">
        <f t="shared" si="0"/>
        <v>357596</v>
      </c>
      <c r="J13" s="1223">
        <f t="shared" si="1"/>
        <v>157183</v>
      </c>
    </row>
    <row r="14" spans="1:10" x14ac:dyDescent="0.2">
      <c r="A14" s="1222" t="s">
        <v>225</v>
      </c>
      <c r="B14" s="1223">
        <v>199632</v>
      </c>
      <c r="C14" s="1223">
        <v>48006</v>
      </c>
      <c r="D14" s="1223">
        <v>39752</v>
      </c>
      <c r="E14" s="1223">
        <v>19721</v>
      </c>
      <c r="F14" s="1223">
        <v>5547</v>
      </c>
      <c r="G14" s="1223">
        <v>24465</v>
      </c>
      <c r="H14" s="1223">
        <v>18309</v>
      </c>
      <c r="I14" s="1223">
        <f t="shared" si="0"/>
        <v>355432</v>
      </c>
      <c r="J14" s="1223">
        <f t="shared" si="1"/>
        <v>155800</v>
      </c>
    </row>
    <row r="15" spans="1:10" x14ac:dyDescent="0.2">
      <c r="A15" s="1222" t="s">
        <v>226</v>
      </c>
      <c r="B15" s="1223">
        <v>781</v>
      </c>
      <c r="C15" s="1223">
        <v>74</v>
      </c>
      <c r="D15" s="1223">
        <v>138</v>
      </c>
      <c r="E15" s="1223">
        <v>289</v>
      </c>
      <c r="F15" s="1223" t="s">
        <v>187</v>
      </c>
      <c r="G15" s="1223">
        <v>79</v>
      </c>
      <c r="H15" s="1223">
        <v>803</v>
      </c>
      <c r="I15" s="1223">
        <f t="shared" si="0"/>
        <v>2164</v>
      </c>
      <c r="J15" s="1223">
        <f t="shared" si="1"/>
        <v>1383</v>
      </c>
    </row>
    <row r="16" spans="1:10" x14ac:dyDescent="0.2">
      <c r="A16" s="1222" t="s">
        <v>227</v>
      </c>
      <c r="B16" s="1223">
        <v>7243</v>
      </c>
      <c r="C16" s="1223">
        <v>4484</v>
      </c>
      <c r="D16" s="1223">
        <v>129</v>
      </c>
      <c r="E16" s="1223" t="s">
        <v>187</v>
      </c>
      <c r="F16" s="1223" t="s">
        <v>187</v>
      </c>
      <c r="G16" s="1223">
        <v>200</v>
      </c>
      <c r="H16" s="1223">
        <v>2456</v>
      </c>
      <c r="I16" s="1223">
        <f t="shared" si="0"/>
        <v>14512</v>
      </c>
      <c r="J16" s="1223">
        <f t="shared" si="1"/>
        <v>7269</v>
      </c>
    </row>
    <row r="17" spans="1:10" x14ac:dyDescent="0.2">
      <c r="A17" s="1222" t="s">
        <v>228</v>
      </c>
      <c r="B17" s="1223">
        <v>0</v>
      </c>
      <c r="C17" s="1223">
        <v>0</v>
      </c>
      <c r="D17" s="1223" t="s">
        <v>187</v>
      </c>
      <c r="E17" s="1223" t="s">
        <v>187</v>
      </c>
      <c r="F17" s="1223" t="s">
        <v>187</v>
      </c>
      <c r="G17" s="1223">
        <v>0</v>
      </c>
      <c r="H17" s="1223">
        <v>0</v>
      </c>
      <c r="I17" s="1223">
        <f t="shared" si="0"/>
        <v>0</v>
      </c>
      <c r="J17" s="1223">
        <f t="shared" si="1"/>
        <v>0</v>
      </c>
    </row>
    <row r="18" spans="1:10" x14ac:dyDescent="0.2">
      <c r="A18" s="1222" t="s">
        <v>229</v>
      </c>
      <c r="B18" s="1223">
        <v>104920</v>
      </c>
      <c r="C18" s="1223">
        <v>0</v>
      </c>
      <c r="D18" s="1223" t="s">
        <v>187</v>
      </c>
      <c r="E18" s="1223">
        <v>287351</v>
      </c>
      <c r="F18" s="1223" t="s">
        <v>187</v>
      </c>
      <c r="G18" s="1223">
        <v>0</v>
      </c>
      <c r="H18" s="1223">
        <v>0</v>
      </c>
      <c r="I18" s="1223">
        <f t="shared" si="0"/>
        <v>392271</v>
      </c>
      <c r="J18" s="1223">
        <f t="shared" si="1"/>
        <v>287351</v>
      </c>
    </row>
    <row r="19" spans="1:10" x14ac:dyDescent="0.2">
      <c r="A19" s="1222" t="s">
        <v>230</v>
      </c>
      <c r="B19" s="1223">
        <v>104800</v>
      </c>
      <c r="C19" s="1223">
        <v>0</v>
      </c>
      <c r="D19" s="1223" t="s">
        <v>187</v>
      </c>
      <c r="E19" s="1223">
        <v>175359</v>
      </c>
      <c r="F19" s="1223" t="s">
        <v>187</v>
      </c>
      <c r="G19" s="1223">
        <v>0</v>
      </c>
      <c r="H19" s="1223">
        <v>0</v>
      </c>
      <c r="I19" s="1223">
        <f t="shared" si="0"/>
        <v>280159</v>
      </c>
      <c r="J19" s="1223">
        <f t="shared" si="1"/>
        <v>175359</v>
      </c>
    </row>
    <row r="20" spans="1:10" x14ac:dyDescent="0.2">
      <c r="A20" s="1222" t="s">
        <v>231</v>
      </c>
      <c r="B20" s="1223">
        <v>104800</v>
      </c>
      <c r="C20" s="1223">
        <v>0</v>
      </c>
      <c r="D20" s="1223" t="s">
        <v>187</v>
      </c>
      <c r="E20" s="1223">
        <v>175359</v>
      </c>
      <c r="F20" s="1223" t="s">
        <v>187</v>
      </c>
      <c r="G20" s="1223">
        <v>0</v>
      </c>
      <c r="H20" s="1223">
        <v>0</v>
      </c>
      <c r="I20" s="1223">
        <f t="shared" si="0"/>
        <v>280159</v>
      </c>
      <c r="J20" s="1223">
        <f t="shared" si="1"/>
        <v>175359</v>
      </c>
    </row>
    <row r="21" spans="1:10" x14ac:dyDescent="0.2">
      <c r="A21" s="1222" t="s">
        <v>232</v>
      </c>
      <c r="B21" s="1223">
        <v>0</v>
      </c>
      <c r="C21" s="1223">
        <v>0</v>
      </c>
      <c r="D21" s="1223" t="s">
        <v>187</v>
      </c>
      <c r="E21" s="1223" t="s">
        <v>187</v>
      </c>
      <c r="F21" s="1223" t="s">
        <v>187</v>
      </c>
      <c r="G21" s="1223">
        <v>0</v>
      </c>
      <c r="H21" s="1223">
        <v>0</v>
      </c>
      <c r="I21" s="1223">
        <f t="shared" si="0"/>
        <v>0</v>
      </c>
      <c r="J21" s="1223">
        <f t="shared" si="1"/>
        <v>0</v>
      </c>
    </row>
    <row r="22" spans="1:10" x14ac:dyDescent="0.2">
      <c r="A22" s="1222" t="s">
        <v>233</v>
      </c>
      <c r="B22" s="1223">
        <v>0</v>
      </c>
      <c r="C22" s="1223">
        <v>0</v>
      </c>
      <c r="D22" s="1223" t="s">
        <v>187</v>
      </c>
      <c r="E22" s="1223" t="s">
        <v>187</v>
      </c>
      <c r="F22" s="1223" t="s">
        <v>187</v>
      </c>
      <c r="G22" s="1223">
        <v>0</v>
      </c>
      <c r="H22" s="1223">
        <v>0</v>
      </c>
      <c r="I22" s="1223">
        <f t="shared" si="0"/>
        <v>0</v>
      </c>
      <c r="J22" s="1223">
        <f t="shared" si="1"/>
        <v>0</v>
      </c>
    </row>
    <row r="23" spans="1:10" x14ac:dyDescent="0.2">
      <c r="A23" s="1222" t="s">
        <v>234</v>
      </c>
      <c r="B23" s="1223">
        <v>0</v>
      </c>
      <c r="C23" s="1223">
        <v>0</v>
      </c>
      <c r="D23" s="1223" t="s">
        <v>187</v>
      </c>
      <c r="E23" s="1223" t="s">
        <v>187</v>
      </c>
      <c r="F23" s="1223" t="s">
        <v>187</v>
      </c>
      <c r="G23" s="1223">
        <v>0</v>
      </c>
      <c r="H23" s="1223">
        <v>0</v>
      </c>
      <c r="I23" s="1223">
        <f t="shared" si="0"/>
        <v>0</v>
      </c>
      <c r="J23" s="1223">
        <f t="shared" si="1"/>
        <v>0</v>
      </c>
    </row>
    <row r="24" spans="1:10" x14ac:dyDescent="0.2">
      <c r="A24" s="1222" t="s">
        <v>235</v>
      </c>
      <c r="B24" s="1223">
        <v>120</v>
      </c>
      <c r="C24" s="1223">
        <v>0</v>
      </c>
      <c r="D24" s="1223" t="s">
        <v>187</v>
      </c>
      <c r="E24" s="1223">
        <v>111992</v>
      </c>
      <c r="F24" s="1223" t="s">
        <v>187</v>
      </c>
      <c r="G24" s="1223">
        <v>0</v>
      </c>
      <c r="H24" s="1223">
        <v>0</v>
      </c>
      <c r="I24" s="1223">
        <f t="shared" si="0"/>
        <v>112112</v>
      </c>
      <c r="J24" s="1223">
        <f t="shared" si="1"/>
        <v>111992</v>
      </c>
    </row>
    <row r="25" spans="1:10" x14ac:dyDescent="0.2">
      <c r="A25" s="1222" t="s">
        <v>236</v>
      </c>
      <c r="B25" s="1223">
        <v>120</v>
      </c>
      <c r="C25" s="1223">
        <v>0</v>
      </c>
      <c r="D25" s="1223" t="s">
        <v>187</v>
      </c>
      <c r="E25" s="1223" t="s">
        <v>187</v>
      </c>
      <c r="F25" s="1223" t="s">
        <v>187</v>
      </c>
      <c r="G25" s="1223">
        <v>0</v>
      </c>
      <c r="H25" s="1223">
        <v>0</v>
      </c>
      <c r="I25" s="1223">
        <f t="shared" si="0"/>
        <v>120</v>
      </c>
      <c r="J25" s="1223">
        <f t="shared" si="1"/>
        <v>0</v>
      </c>
    </row>
    <row r="26" spans="1:10" x14ac:dyDescent="0.2">
      <c r="A26" s="1222" t="s">
        <v>237</v>
      </c>
      <c r="B26" s="1223">
        <v>0</v>
      </c>
      <c r="C26" s="1223">
        <v>0</v>
      </c>
      <c r="D26" s="1223" t="s">
        <v>187</v>
      </c>
      <c r="E26" s="1223">
        <v>111992</v>
      </c>
      <c r="F26" s="1223" t="s">
        <v>187</v>
      </c>
      <c r="G26" s="1223">
        <v>0</v>
      </c>
      <c r="H26" s="1223">
        <v>0</v>
      </c>
      <c r="I26" s="1223">
        <f t="shared" si="0"/>
        <v>111992</v>
      </c>
      <c r="J26" s="1223">
        <f t="shared" si="1"/>
        <v>111992</v>
      </c>
    </row>
    <row r="27" spans="1:10" x14ac:dyDescent="0.2">
      <c r="A27" s="1222" t="s">
        <v>238</v>
      </c>
      <c r="B27" s="1223">
        <v>0</v>
      </c>
      <c r="C27" s="1223">
        <v>0</v>
      </c>
      <c r="D27" s="1223" t="s">
        <v>187</v>
      </c>
      <c r="E27" s="1223" t="s">
        <v>187</v>
      </c>
      <c r="F27" s="1223" t="s">
        <v>187</v>
      </c>
      <c r="G27" s="1223">
        <v>0</v>
      </c>
      <c r="H27" s="1223">
        <v>0</v>
      </c>
      <c r="I27" s="1223">
        <f t="shared" si="0"/>
        <v>0</v>
      </c>
      <c r="J27" s="1223">
        <f t="shared" si="1"/>
        <v>0</v>
      </c>
    </row>
    <row r="28" spans="1:10" x14ac:dyDescent="0.2">
      <c r="A28" s="1222" t="s">
        <v>239</v>
      </c>
      <c r="B28" s="1223">
        <v>0</v>
      </c>
      <c r="C28" s="1223">
        <v>0</v>
      </c>
      <c r="D28" s="1223" t="s">
        <v>187</v>
      </c>
      <c r="E28" s="1223" t="s">
        <v>187</v>
      </c>
      <c r="F28" s="1223" t="s">
        <v>187</v>
      </c>
      <c r="G28" s="1223">
        <v>0</v>
      </c>
      <c r="H28" s="1223">
        <v>0</v>
      </c>
      <c r="I28" s="1223">
        <f t="shared" si="0"/>
        <v>0</v>
      </c>
      <c r="J28" s="1223">
        <f t="shared" si="1"/>
        <v>0</v>
      </c>
    </row>
    <row r="29" spans="1:10" x14ac:dyDescent="0.2">
      <c r="A29" s="1222" t="s">
        <v>240</v>
      </c>
      <c r="B29" s="1223">
        <v>18535607</v>
      </c>
      <c r="C29" s="1223">
        <v>2441351</v>
      </c>
      <c r="D29" s="1223">
        <v>4853068</v>
      </c>
      <c r="E29" s="1223">
        <v>3147357</v>
      </c>
      <c r="F29" s="1223">
        <v>555465</v>
      </c>
      <c r="G29" s="1223">
        <v>4042112</v>
      </c>
      <c r="H29" s="1223">
        <v>1216292</v>
      </c>
      <c r="I29" s="1223">
        <f t="shared" si="0"/>
        <v>34791252</v>
      </c>
      <c r="J29" s="1223">
        <f t="shared" si="1"/>
        <v>16255645</v>
      </c>
    </row>
    <row r="30" spans="1:10" x14ac:dyDescent="0.2">
      <c r="A30" s="1222" t="s">
        <v>241</v>
      </c>
      <c r="B30" s="1223">
        <v>18488435</v>
      </c>
      <c r="C30" s="1223">
        <v>2437516</v>
      </c>
      <c r="D30" s="1223">
        <v>4847152</v>
      </c>
      <c r="E30" s="1223">
        <v>3130609</v>
      </c>
      <c r="F30" s="1223">
        <v>554776</v>
      </c>
      <c r="G30" s="1223">
        <v>4020094</v>
      </c>
      <c r="H30" s="1223">
        <v>1213981</v>
      </c>
      <c r="I30" s="1223">
        <f t="shared" si="0"/>
        <v>34692563</v>
      </c>
      <c r="J30" s="1223">
        <f t="shared" si="1"/>
        <v>16204128</v>
      </c>
    </row>
    <row r="31" spans="1:10" x14ac:dyDescent="0.2">
      <c r="A31" s="1222" t="s">
        <v>242</v>
      </c>
      <c r="B31" s="1223">
        <v>15658756</v>
      </c>
      <c r="C31" s="1223">
        <v>2110775</v>
      </c>
      <c r="D31" s="1223">
        <v>3841949</v>
      </c>
      <c r="E31" s="1223">
        <v>2684053</v>
      </c>
      <c r="F31" s="1223">
        <v>453019</v>
      </c>
      <c r="G31" s="1223">
        <v>3864348</v>
      </c>
      <c r="H31" s="1223">
        <v>1065261</v>
      </c>
      <c r="I31" s="1223">
        <f t="shared" si="0"/>
        <v>29678161</v>
      </c>
      <c r="J31" s="1223">
        <f t="shared" si="1"/>
        <v>14019405</v>
      </c>
    </row>
    <row r="32" spans="1:10" x14ac:dyDescent="0.2">
      <c r="A32" s="1222" t="s">
        <v>243</v>
      </c>
      <c r="B32" s="1223">
        <v>810313</v>
      </c>
      <c r="C32" s="1223">
        <v>43899</v>
      </c>
      <c r="D32" s="1223">
        <v>387030</v>
      </c>
      <c r="E32" s="1223">
        <v>33059</v>
      </c>
      <c r="F32" s="1223">
        <v>68</v>
      </c>
      <c r="G32" s="1223">
        <v>65338</v>
      </c>
      <c r="H32" s="1223">
        <v>35263</v>
      </c>
      <c r="I32" s="1223">
        <f t="shared" si="0"/>
        <v>1374970</v>
      </c>
      <c r="J32" s="1223">
        <f t="shared" si="1"/>
        <v>564657</v>
      </c>
    </row>
    <row r="33" spans="1:10" x14ac:dyDescent="0.2">
      <c r="A33" s="1222" t="s">
        <v>244</v>
      </c>
      <c r="B33" s="1223">
        <v>0</v>
      </c>
      <c r="C33" s="1223">
        <v>0</v>
      </c>
      <c r="D33" s="1223" t="s">
        <v>187</v>
      </c>
      <c r="E33" s="1223" t="s">
        <v>187</v>
      </c>
      <c r="F33" s="1223" t="s">
        <v>187</v>
      </c>
      <c r="G33" s="1223">
        <v>0</v>
      </c>
      <c r="H33" s="1223">
        <v>0</v>
      </c>
      <c r="I33" s="1223">
        <f t="shared" si="0"/>
        <v>0</v>
      </c>
      <c r="J33" s="1223">
        <f t="shared" si="1"/>
        <v>0</v>
      </c>
    </row>
    <row r="34" spans="1:10" x14ac:dyDescent="0.2">
      <c r="A34" s="1222" t="s">
        <v>245</v>
      </c>
      <c r="B34" s="1223">
        <v>87758</v>
      </c>
      <c r="C34" s="1223">
        <v>42613</v>
      </c>
      <c r="D34" s="1223">
        <v>24348</v>
      </c>
      <c r="E34" s="1223">
        <v>17800</v>
      </c>
      <c r="F34" s="1223">
        <v>4296</v>
      </c>
      <c r="G34" s="1223">
        <v>19823</v>
      </c>
      <c r="H34" s="1223">
        <v>8961</v>
      </c>
      <c r="I34" s="1223">
        <f t="shared" si="0"/>
        <v>205599</v>
      </c>
      <c r="J34" s="1223">
        <f t="shared" si="1"/>
        <v>117841</v>
      </c>
    </row>
    <row r="35" spans="1:10" x14ac:dyDescent="0.2">
      <c r="A35" s="1222" t="s">
        <v>246</v>
      </c>
      <c r="B35" s="1223">
        <v>0</v>
      </c>
      <c r="C35" s="1223">
        <v>0</v>
      </c>
      <c r="D35" s="1223" t="s">
        <v>187</v>
      </c>
      <c r="E35" s="1223" t="s">
        <v>187</v>
      </c>
      <c r="F35" s="1223" t="s">
        <v>187</v>
      </c>
      <c r="G35" s="1223">
        <v>0</v>
      </c>
      <c r="H35" s="1223">
        <v>0</v>
      </c>
      <c r="I35" s="1223">
        <f t="shared" si="0"/>
        <v>0</v>
      </c>
      <c r="J35" s="1223">
        <f t="shared" si="1"/>
        <v>0</v>
      </c>
    </row>
    <row r="36" spans="1:10" x14ac:dyDescent="0.2">
      <c r="A36" s="1222" t="s">
        <v>247</v>
      </c>
      <c r="B36" s="1223">
        <v>690689</v>
      </c>
      <c r="C36" s="1223">
        <v>111221</v>
      </c>
      <c r="D36" s="1223">
        <v>76501</v>
      </c>
      <c r="E36" s="1223">
        <v>79726</v>
      </c>
      <c r="F36" s="1223">
        <v>9214</v>
      </c>
      <c r="G36" s="1223">
        <v>69430</v>
      </c>
      <c r="H36" s="1223">
        <v>15572</v>
      </c>
      <c r="I36" s="1223">
        <f t="shared" si="0"/>
        <v>1052353</v>
      </c>
      <c r="J36" s="1223">
        <f t="shared" si="1"/>
        <v>361664</v>
      </c>
    </row>
    <row r="37" spans="1:10" x14ac:dyDescent="0.2">
      <c r="A37" s="1222" t="s">
        <v>248</v>
      </c>
      <c r="B37" s="1223">
        <v>1224698</v>
      </c>
      <c r="C37" s="1223">
        <v>79188</v>
      </c>
      <c r="D37" s="1223">
        <v>515811</v>
      </c>
      <c r="E37" s="1223">
        <v>253600</v>
      </c>
      <c r="F37" s="1223">
        <v>88116</v>
      </c>
      <c r="G37" s="1223">
        <v>0</v>
      </c>
      <c r="H37" s="1223">
        <v>88480</v>
      </c>
      <c r="I37" s="1223">
        <f t="shared" si="0"/>
        <v>2249893</v>
      </c>
      <c r="J37" s="1223">
        <f t="shared" si="1"/>
        <v>1025195</v>
      </c>
    </row>
    <row r="38" spans="1:10" x14ac:dyDescent="0.2">
      <c r="A38" s="1222" t="s">
        <v>249</v>
      </c>
      <c r="B38" s="1223">
        <v>16221</v>
      </c>
      <c r="C38" s="1223">
        <v>49820</v>
      </c>
      <c r="D38" s="1223">
        <v>1513</v>
      </c>
      <c r="E38" s="1223">
        <v>62371</v>
      </c>
      <c r="F38" s="1223">
        <v>63</v>
      </c>
      <c r="G38" s="1223">
        <v>1155</v>
      </c>
      <c r="H38" s="1223">
        <v>444</v>
      </c>
      <c r="I38" s="1223">
        <f t="shared" si="0"/>
        <v>131587</v>
      </c>
      <c r="J38" s="1223">
        <f t="shared" si="1"/>
        <v>115366</v>
      </c>
    </row>
    <row r="39" spans="1:10" x14ac:dyDescent="0.2">
      <c r="A39" s="1222" t="s">
        <v>250</v>
      </c>
      <c r="B39" s="1223">
        <v>47172</v>
      </c>
      <c r="C39" s="1223">
        <v>3835</v>
      </c>
      <c r="D39" s="1223">
        <v>5916</v>
      </c>
      <c r="E39" s="1223">
        <v>16748</v>
      </c>
      <c r="F39" s="1223">
        <v>689</v>
      </c>
      <c r="G39" s="1223">
        <v>22018</v>
      </c>
      <c r="H39" s="1223">
        <v>2311</v>
      </c>
      <c r="I39" s="1223">
        <f t="shared" si="0"/>
        <v>98689</v>
      </c>
      <c r="J39" s="1223">
        <f t="shared" si="1"/>
        <v>51517</v>
      </c>
    </row>
    <row r="40" spans="1:10" x14ac:dyDescent="0.2">
      <c r="A40" s="1222" t="s">
        <v>251</v>
      </c>
      <c r="B40" s="1223">
        <v>37915</v>
      </c>
      <c r="C40" s="1223">
        <v>3835</v>
      </c>
      <c r="D40" s="1223">
        <v>5916</v>
      </c>
      <c r="E40" s="1223">
        <v>16542</v>
      </c>
      <c r="F40" s="1223">
        <v>689</v>
      </c>
      <c r="G40" s="1223">
        <v>11101</v>
      </c>
      <c r="H40" s="1223">
        <v>2311</v>
      </c>
      <c r="I40" s="1223">
        <f t="shared" si="0"/>
        <v>78309</v>
      </c>
      <c r="J40" s="1223">
        <f t="shared" si="1"/>
        <v>40394</v>
      </c>
    </row>
    <row r="41" spans="1:10" x14ac:dyDescent="0.2">
      <c r="A41" s="1222" t="s">
        <v>252</v>
      </c>
      <c r="B41" s="1223">
        <v>9257</v>
      </c>
      <c r="C41" s="1223">
        <v>0</v>
      </c>
      <c r="D41" s="1223" t="s">
        <v>187</v>
      </c>
      <c r="E41" s="1223">
        <v>206</v>
      </c>
      <c r="F41" s="1223" t="s">
        <v>187</v>
      </c>
      <c r="G41" s="1223">
        <v>10917</v>
      </c>
      <c r="H41" s="1223">
        <v>0</v>
      </c>
      <c r="I41" s="1223">
        <f t="shared" si="0"/>
        <v>20380</v>
      </c>
      <c r="J41" s="1223">
        <f t="shared" si="1"/>
        <v>11123</v>
      </c>
    </row>
    <row r="42" spans="1:10" x14ac:dyDescent="0.2">
      <c r="A42" s="1222" t="s">
        <v>253</v>
      </c>
      <c r="B42" s="1223">
        <v>9235282</v>
      </c>
      <c r="C42" s="1223">
        <v>1061196</v>
      </c>
      <c r="D42" s="1223">
        <v>2990424</v>
      </c>
      <c r="E42" s="1223">
        <v>2293553</v>
      </c>
      <c r="F42" s="1223">
        <v>498498</v>
      </c>
      <c r="G42" s="1223">
        <v>3435590</v>
      </c>
      <c r="H42" s="1223">
        <v>1501184</v>
      </c>
      <c r="I42" s="1223">
        <f t="shared" si="0"/>
        <v>21015727</v>
      </c>
      <c r="J42" s="1223">
        <f t="shared" si="1"/>
        <v>11780445</v>
      </c>
    </row>
    <row r="43" spans="1:10" x14ac:dyDescent="0.2">
      <c r="A43" s="1222" t="s">
        <v>254</v>
      </c>
      <c r="B43" s="1223">
        <v>0</v>
      </c>
      <c r="C43" s="1223">
        <v>0</v>
      </c>
      <c r="D43" s="1223" t="s">
        <v>187</v>
      </c>
      <c r="E43" s="1223" t="s">
        <v>187</v>
      </c>
      <c r="F43" s="1223" t="s">
        <v>187</v>
      </c>
      <c r="G43" s="1223">
        <v>0</v>
      </c>
      <c r="H43" s="1223">
        <v>0</v>
      </c>
      <c r="I43" s="1223">
        <f t="shared" si="0"/>
        <v>0</v>
      </c>
      <c r="J43" s="1223">
        <f t="shared" si="1"/>
        <v>0</v>
      </c>
    </row>
    <row r="44" spans="1:10" x14ac:dyDescent="0.2">
      <c r="A44" s="1222" t="s">
        <v>255</v>
      </c>
      <c r="B44" s="1223">
        <v>9234400</v>
      </c>
      <c r="C44" s="1223">
        <v>1061196</v>
      </c>
      <c r="D44" s="1223">
        <v>2990424</v>
      </c>
      <c r="E44" s="1223">
        <v>2293553</v>
      </c>
      <c r="F44" s="1223">
        <v>498498</v>
      </c>
      <c r="G44" s="1223">
        <v>3435590</v>
      </c>
      <c r="H44" s="1223">
        <v>1501184</v>
      </c>
      <c r="I44" s="1223">
        <f t="shared" si="0"/>
        <v>21014845</v>
      </c>
      <c r="J44" s="1223">
        <f t="shared" si="1"/>
        <v>11780445</v>
      </c>
    </row>
    <row r="45" spans="1:10" x14ac:dyDescent="0.2">
      <c r="A45" s="1222" t="s">
        <v>256</v>
      </c>
      <c r="B45" s="1223">
        <v>9225443</v>
      </c>
      <c r="C45" s="1223">
        <v>1059942</v>
      </c>
      <c r="D45" s="1223">
        <v>2988761</v>
      </c>
      <c r="E45" s="1223">
        <v>2292274</v>
      </c>
      <c r="F45" s="1223">
        <v>497938</v>
      </c>
      <c r="G45" s="1223">
        <v>3434075</v>
      </c>
      <c r="H45" s="1223">
        <v>1500569</v>
      </c>
      <c r="I45" s="1223">
        <f t="shared" si="0"/>
        <v>20999002</v>
      </c>
      <c r="J45" s="1223">
        <f t="shared" si="1"/>
        <v>11773559</v>
      </c>
    </row>
    <row r="46" spans="1:10" x14ac:dyDescent="0.2">
      <c r="A46" s="1222" t="s">
        <v>257</v>
      </c>
      <c r="B46" s="1223">
        <v>3071462</v>
      </c>
      <c r="C46" s="1223">
        <v>476352</v>
      </c>
      <c r="D46" s="1223">
        <v>1635703</v>
      </c>
      <c r="E46" s="1223">
        <v>952496</v>
      </c>
      <c r="F46" s="1223">
        <v>234405</v>
      </c>
      <c r="G46" s="1223">
        <v>716169</v>
      </c>
      <c r="H46" s="1223">
        <v>1054998</v>
      </c>
      <c r="I46" s="1223">
        <f t="shared" si="0"/>
        <v>8141585</v>
      </c>
      <c r="J46" s="1223">
        <f t="shared" si="1"/>
        <v>5070123</v>
      </c>
    </row>
    <row r="47" spans="1:10" x14ac:dyDescent="0.2">
      <c r="A47" s="1222" t="s">
        <v>258</v>
      </c>
      <c r="B47" s="1223">
        <v>1704376</v>
      </c>
      <c r="C47" s="1223">
        <v>217564</v>
      </c>
      <c r="D47" s="1223">
        <v>369327</v>
      </c>
      <c r="E47" s="1223">
        <v>218003</v>
      </c>
      <c r="F47" s="1223">
        <v>46529</v>
      </c>
      <c r="G47" s="1223">
        <v>383048</v>
      </c>
      <c r="H47" s="1223">
        <v>128187</v>
      </c>
      <c r="I47" s="1223">
        <f t="shared" si="0"/>
        <v>3067034</v>
      </c>
      <c r="J47" s="1223">
        <f t="shared" si="1"/>
        <v>1362658</v>
      </c>
    </row>
    <row r="48" spans="1:10" x14ac:dyDescent="0.2">
      <c r="A48" s="1222" t="s">
        <v>259</v>
      </c>
      <c r="B48" s="1223">
        <v>2946254</v>
      </c>
      <c r="C48" s="1223">
        <v>174068</v>
      </c>
      <c r="D48" s="1223">
        <v>659977</v>
      </c>
      <c r="E48" s="1223">
        <v>826658</v>
      </c>
      <c r="F48" s="1223">
        <v>122350</v>
      </c>
      <c r="G48" s="1223">
        <v>1385272</v>
      </c>
      <c r="H48" s="1223">
        <v>226588</v>
      </c>
      <c r="I48" s="1223">
        <f t="shared" si="0"/>
        <v>6341167</v>
      </c>
      <c r="J48" s="1223">
        <f t="shared" si="1"/>
        <v>3394913</v>
      </c>
    </row>
    <row r="49" spans="1:10" x14ac:dyDescent="0.2">
      <c r="A49" s="1222" t="s">
        <v>260</v>
      </c>
      <c r="B49" s="1223">
        <v>20854</v>
      </c>
      <c r="C49" s="1223">
        <v>3853</v>
      </c>
      <c r="D49" s="1223">
        <v>1178</v>
      </c>
      <c r="E49" s="1223">
        <v>583</v>
      </c>
      <c r="F49" s="1223">
        <v>1329</v>
      </c>
      <c r="G49" s="1223">
        <v>8899</v>
      </c>
      <c r="H49" s="1223">
        <v>321</v>
      </c>
      <c r="I49" s="1223">
        <f t="shared" si="0"/>
        <v>37017</v>
      </c>
      <c r="J49" s="1223">
        <f t="shared" si="1"/>
        <v>16163</v>
      </c>
    </row>
    <row r="50" spans="1:10" x14ac:dyDescent="0.2">
      <c r="A50" s="1222" t="s">
        <v>261</v>
      </c>
      <c r="B50" s="1223">
        <v>1377716</v>
      </c>
      <c r="C50" s="1223">
        <v>107803</v>
      </c>
      <c r="D50" s="1223">
        <v>135297</v>
      </c>
      <c r="E50" s="1223">
        <v>158268</v>
      </c>
      <c r="F50" s="1223">
        <v>40479</v>
      </c>
      <c r="G50" s="1223">
        <v>724923</v>
      </c>
      <c r="H50" s="1223">
        <v>55702</v>
      </c>
      <c r="I50" s="1223">
        <f t="shared" si="0"/>
        <v>2600188</v>
      </c>
      <c r="J50" s="1223">
        <f t="shared" si="1"/>
        <v>1222472</v>
      </c>
    </row>
    <row r="51" spans="1:10" x14ac:dyDescent="0.2">
      <c r="A51" s="1222" t="s">
        <v>262</v>
      </c>
      <c r="B51" s="1223">
        <v>61399</v>
      </c>
      <c r="C51" s="1223">
        <v>70522</v>
      </c>
      <c r="D51" s="1223">
        <v>144361</v>
      </c>
      <c r="E51" s="1223">
        <v>119818</v>
      </c>
      <c r="F51" s="1223">
        <v>52084</v>
      </c>
      <c r="G51" s="1223">
        <v>165305</v>
      </c>
      <c r="H51" s="1223">
        <v>19643</v>
      </c>
      <c r="I51" s="1223">
        <f t="shared" si="0"/>
        <v>633132</v>
      </c>
      <c r="J51" s="1223">
        <f t="shared" si="1"/>
        <v>571733</v>
      </c>
    </row>
    <row r="52" spans="1:10" x14ac:dyDescent="0.2">
      <c r="A52" s="1222" t="s">
        <v>263</v>
      </c>
      <c r="B52" s="1223">
        <v>0</v>
      </c>
      <c r="C52" s="1223">
        <v>4501</v>
      </c>
      <c r="D52" s="1223" t="s">
        <v>187</v>
      </c>
      <c r="E52" s="1223" t="s">
        <v>187</v>
      </c>
      <c r="F52" s="1223" t="s">
        <v>187</v>
      </c>
      <c r="G52" s="1223">
        <v>0</v>
      </c>
      <c r="H52" s="1223">
        <v>0</v>
      </c>
      <c r="I52" s="1223">
        <f t="shared" si="0"/>
        <v>4501</v>
      </c>
      <c r="J52" s="1223">
        <f t="shared" si="1"/>
        <v>4501</v>
      </c>
    </row>
    <row r="53" spans="1:10" x14ac:dyDescent="0.2">
      <c r="A53" s="1222" t="s">
        <v>264</v>
      </c>
      <c r="B53" s="1223">
        <v>0</v>
      </c>
      <c r="C53" s="1223">
        <v>4689</v>
      </c>
      <c r="D53" s="1223" t="s">
        <v>187</v>
      </c>
      <c r="E53" s="1223" t="s">
        <v>187</v>
      </c>
      <c r="F53" s="1223" t="s">
        <v>187</v>
      </c>
      <c r="G53" s="1223">
        <v>0</v>
      </c>
      <c r="H53" s="1223">
        <v>0</v>
      </c>
      <c r="I53" s="1223">
        <f t="shared" si="0"/>
        <v>4689</v>
      </c>
      <c r="J53" s="1223">
        <f t="shared" si="1"/>
        <v>4689</v>
      </c>
    </row>
    <row r="54" spans="1:10" x14ac:dyDescent="0.2">
      <c r="A54" s="1222" t="s">
        <v>265</v>
      </c>
      <c r="B54" s="1223">
        <v>0</v>
      </c>
      <c r="C54" s="1223">
        <v>0</v>
      </c>
      <c r="D54" s="1223" t="s">
        <v>187</v>
      </c>
      <c r="E54" s="1223" t="s">
        <v>187</v>
      </c>
      <c r="F54" s="1223" t="s">
        <v>187</v>
      </c>
      <c r="G54" s="1223">
        <v>0</v>
      </c>
      <c r="H54" s="1223">
        <v>0</v>
      </c>
      <c r="I54" s="1223">
        <f t="shared" si="0"/>
        <v>0</v>
      </c>
      <c r="J54" s="1223">
        <f t="shared" si="1"/>
        <v>0</v>
      </c>
    </row>
    <row r="55" spans="1:10" x14ac:dyDescent="0.2">
      <c r="A55" s="1222" t="s">
        <v>266</v>
      </c>
      <c r="B55" s="1223">
        <v>43382</v>
      </c>
      <c r="C55" s="1223">
        <v>590</v>
      </c>
      <c r="D55" s="1223">
        <v>42918</v>
      </c>
      <c r="E55" s="1223">
        <v>16448</v>
      </c>
      <c r="F55" s="1223">
        <v>762</v>
      </c>
      <c r="G55" s="1223">
        <v>50459</v>
      </c>
      <c r="H55" s="1223">
        <v>15130</v>
      </c>
      <c r="I55" s="1223">
        <f t="shared" si="0"/>
        <v>169689</v>
      </c>
      <c r="J55" s="1223">
        <f t="shared" si="1"/>
        <v>126307</v>
      </c>
    </row>
    <row r="56" spans="1:10" x14ac:dyDescent="0.2">
      <c r="A56" s="1222" t="s">
        <v>267</v>
      </c>
      <c r="B56" s="1223">
        <v>8957</v>
      </c>
      <c r="C56" s="1223">
        <v>1254</v>
      </c>
      <c r="D56" s="1223">
        <v>1663</v>
      </c>
      <c r="E56" s="1223">
        <v>1279</v>
      </c>
      <c r="F56" s="1223">
        <v>560</v>
      </c>
      <c r="G56" s="1223">
        <v>1515</v>
      </c>
      <c r="H56" s="1223">
        <v>615</v>
      </c>
      <c r="I56" s="1223">
        <f t="shared" si="0"/>
        <v>15843</v>
      </c>
      <c r="J56" s="1223">
        <f t="shared" si="1"/>
        <v>6886</v>
      </c>
    </row>
    <row r="57" spans="1:10" x14ac:dyDescent="0.2">
      <c r="A57" s="1222" t="s">
        <v>268</v>
      </c>
      <c r="B57" s="1223">
        <v>882</v>
      </c>
      <c r="C57" s="1223">
        <v>0</v>
      </c>
      <c r="D57" s="1223" t="s">
        <v>187</v>
      </c>
      <c r="E57" s="1223" t="s">
        <v>187</v>
      </c>
      <c r="F57" s="1223" t="s">
        <v>187</v>
      </c>
      <c r="G57" s="1223">
        <v>0</v>
      </c>
      <c r="H57" s="1223">
        <v>0</v>
      </c>
      <c r="I57" s="1223">
        <f t="shared" si="0"/>
        <v>882</v>
      </c>
      <c r="J57" s="1223">
        <f t="shared" si="1"/>
        <v>0</v>
      </c>
    </row>
    <row r="58" spans="1:10" x14ac:dyDescent="0.2">
      <c r="A58" s="1222" t="s">
        <v>269</v>
      </c>
      <c r="B58" s="1223">
        <v>0</v>
      </c>
      <c r="C58" s="1223">
        <v>0</v>
      </c>
      <c r="D58" s="1223">
        <v>13345</v>
      </c>
      <c r="E58" s="1223">
        <v>0</v>
      </c>
      <c r="F58" s="1223">
        <v>1233</v>
      </c>
      <c r="G58" s="1223">
        <v>2</v>
      </c>
      <c r="H58" s="1223">
        <v>2</v>
      </c>
      <c r="I58" s="1223">
        <f t="shared" si="0"/>
        <v>14582</v>
      </c>
      <c r="J58" s="1223">
        <f t="shared" si="1"/>
        <v>14582</v>
      </c>
    </row>
    <row r="59" spans="1:10" x14ac:dyDescent="0.2">
      <c r="A59" s="1222" t="s">
        <v>270</v>
      </c>
      <c r="B59" s="1223">
        <v>0</v>
      </c>
      <c r="C59" s="1223">
        <v>0</v>
      </c>
      <c r="D59" s="1223">
        <v>13345</v>
      </c>
      <c r="E59" s="1223">
        <v>0</v>
      </c>
      <c r="F59" s="1223">
        <v>1218</v>
      </c>
      <c r="G59" s="1223">
        <v>2</v>
      </c>
      <c r="H59" s="1223">
        <v>2</v>
      </c>
      <c r="I59" s="1223">
        <f t="shared" si="0"/>
        <v>14567</v>
      </c>
      <c r="J59" s="1223">
        <f t="shared" si="1"/>
        <v>14567</v>
      </c>
    </row>
    <row r="60" spans="1:10" x14ac:dyDescent="0.2">
      <c r="A60" s="1222" t="s">
        <v>271</v>
      </c>
      <c r="B60" s="1223">
        <v>0</v>
      </c>
      <c r="C60" s="1223">
        <v>0</v>
      </c>
      <c r="D60" s="1223" t="s">
        <v>187</v>
      </c>
      <c r="E60" s="1223">
        <v>0</v>
      </c>
      <c r="F60" s="1223">
        <v>15</v>
      </c>
      <c r="G60" s="1223">
        <v>0</v>
      </c>
      <c r="H60" s="1223" t="s">
        <v>187</v>
      </c>
      <c r="I60" s="1223">
        <f t="shared" si="0"/>
        <v>15</v>
      </c>
      <c r="J60" s="1223">
        <f t="shared" si="1"/>
        <v>15</v>
      </c>
    </row>
    <row r="61" spans="1:10" x14ac:dyDescent="0.2">
      <c r="A61" s="1222" t="s">
        <v>272</v>
      </c>
      <c r="B61" s="1223">
        <v>30490836</v>
      </c>
      <c r="C61" s="1223">
        <v>3784132</v>
      </c>
      <c r="D61" s="1223">
        <v>8408649</v>
      </c>
      <c r="E61" s="1223">
        <v>6209682</v>
      </c>
      <c r="F61" s="1223">
        <v>1151645</v>
      </c>
      <c r="G61" s="1223">
        <v>7733370</v>
      </c>
      <c r="H61" s="1223">
        <v>2911344</v>
      </c>
      <c r="I61" s="1223">
        <f t="shared" si="0"/>
        <v>60689658</v>
      </c>
      <c r="J61" s="1223">
        <f t="shared" si="1"/>
        <v>30198822</v>
      </c>
    </row>
    <row r="62" spans="1:10" s="995" customFormat="1" x14ac:dyDescent="0.2"/>
    <row r="63" spans="1:10" s="995" customFormat="1" x14ac:dyDescent="0.2"/>
    <row r="64" spans="1:10" s="995" customFormat="1" x14ac:dyDescent="0.2"/>
    <row r="65" spans="1:10" x14ac:dyDescent="0.2">
      <c r="B65" s="994"/>
      <c r="C65" s="994"/>
      <c r="D65" s="994"/>
      <c r="E65" s="994"/>
      <c r="F65" s="994"/>
      <c r="G65" s="994"/>
      <c r="H65" s="994"/>
      <c r="I65" s="994"/>
      <c r="J65" s="994"/>
    </row>
    <row r="66" spans="1:10" ht="12.75" x14ac:dyDescent="0.2">
      <c r="A66" s="1216" t="s">
        <v>325</v>
      </c>
      <c r="B66" s="1216"/>
      <c r="C66" s="1216"/>
      <c r="D66" s="1216"/>
      <c r="E66" s="1216"/>
      <c r="F66" s="1216"/>
      <c r="G66" s="1216"/>
      <c r="H66" s="1216"/>
      <c r="I66" s="1217" t="s">
        <v>206</v>
      </c>
      <c r="J66" s="1218"/>
    </row>
    <row r="67" spans="1:10" x14ac:dyDescent="0.2">
      <c r="A67" s="1219" t="s">
        <v>187</v>
      </c>
      <c r="B67" s="1263" t="s">
        <v>207</v>
      </c>
      <c r="C67" s="1264"/>
      <c r="D67" s="1264"/>
      <c r="E67" s="1264"/>
      <c r="F67" s="1264"/>
      <c r="G67" s="1264"/>
      <c r="H67" s="1264"/>
      <c r="I67" s="1264"/>
      <c r="J67" s="1264"/>
    </row>
    <row r="68" spans="1:10" s="995" customFormat="1" ht="33.75" x14ac:dyDescent="0.2">
      <c r="A68" s="1220" t="s">
        <v>208</v>
      </c>
      <c r="B68" s="1221" t="s">
        <v>209</v>
      </c>
      <c r="C68" s="1221" t="s">
        <v>210</v>
      </c>
      <c r="D68" s="1221" t="s">
        <v>98</v>
      </c>
      <c r="E68" s="1221" t="s">
        <v>211</v>
      </c>
      <c r="F68" s="1221" t="s">
        <v>97</v>
      </c>
      <c r="G68" s="1221" t="s">
        <v>212</v>
      </c>
      <c r="H68" s="1221" t="s">
        <v>44</v>
      </c>
      <c r="I68" s="1221" t="s">
        <v>273</v>
      </c>
      <c r="J68" s="1221" t="s">
        <v>214</v>
      </c>
    </row>
    <row r="69" spans="1:10" x14ac:dyDescent="0.2">
      <c r="A69" s="1222" t="s">
        <v>274</v>
      </c>
      <c r="B69" s="1223">
        <v>8563001</v>
      </c>
      <c r="C69" s="1223">
        <v>998890</v>
      </c>
      <c r="D69" s="1223">
        <v>5050608</v>
      </c>
      <c r="E69" s="1223">
        <v>3888562</v>
      </c>
      <c r="F69" s="1223">
        <v>815852</v>
      </c>
      <c r="G69" s="1223">
        <v>4374058</v>
      </c>
      <c r="H69" s="1223">
        <v>1690030</v>
      </c>
      <c r="I69" s="1223">
        <f t="shared" si="0"/>
        <v>25381001</v>
      </c>
      <c r="J69" s="1223">
        <f t="shared" si="1"/>
        <v>16818000</v>
      </c>
    </row>
    <row r="70" spans="1:10" x14ac:dyDescent="0.2">
      <c r="A70" s="1222" t="s">
        <v>275</v>
      </c>
      <c r="B70" s="1223">
        <v>0</v>
      </c>
      <c r="C70" s="1223">
        <v>0</v>
      </c>
      <c r="D70" s="1223" t="s">
        <v>187</v>
      </c>
      <c r="E70" s="1223" t="s">
        <v>187</v>
      </c>
      <c r="F70" s="1223" t="s">
        <v>187</v>
      </c>
      <c r="G70" s="1223">
        <v>0</v>
      </c>
      <c r="H70" s="1223">
        <v>0</v>
      </c>
      <c r="I70" s="1223">
        <f t="shared" si="0"/>
        <v>0</v>
      </c>
      <c r="J70" s="1223">
        <f t="shared" si="1"/>
        <v>0</v>
      </c>
    </row>
    <row r="71" spans="1:10" x14ac:dyDescent="0.2">
      <c r="A71" s="1222" t="s">
        <v>276</v>
      </c>
      <c r="B71" s="1223">
        <v>-23174</v>
      </c>
      <c r="C71" s="1223">
        <v>0</v>
      </c>
      <c r="D71" s="1223" t="s">
        <v>187</v>
      </c>
      <c r="E71" s="1223">
        <v>52076</v>
      </c>
      <c r="F71" s="1223" t="s">
        <v>187</v>
      </c>
      <c r="G71" s="1223">
        <v>0</v>
      </c>
      <c r="H71" s="1223">
        <v>0</v>
      </c>
      <c r="I71" s="1223">
        <f t="shared" si="0"/>
        <v>28902</v>
      </c>
      <c r="J71" s="1223">
        <f t="shared" si="1"/>
        <v>52076</v>
      </c>
    </row>
    <row r="72" spans="1:10" x14ac:dyDescent="0.2">
      <c r="A72" s="1222" t="s">
        <v>277</v>
      </c>
      <c r="B72" s="1223">
        <v>9006551</v>
      </c>
      <c r="C72" s="1223">
        <v>722702</v>
      </c>
      <c r="D72" s="1223">
        <v>2277521</v>
      </c>
      <c r="E72" s="1223">
        <v>2157637</v>
      </c>
      <c r="F72" s="1223">
        <v>367550</v>
      </c>
      <c r="G72" s="1223">
        <v>2460577</v>
      </c>
      <c r="H72" s="1223">
        <v>517303</v>
      </c>
      <c r="I72" s="1223">
        <f t="shared" si="0"/>
        <v>17509841</v>
      </c>
      <c r="J72" s="1223">
        <f t="shared" si="1"/>
        <v>8503290</v>
      </c>
    </row>
    <row r="73" spans="1:10" x14ac:dyDescent="0.2">
      <c r="A73" s="1222" t="s">
        <v>278</v>
      </c>
      <c r="B73" s="1223">
        <v>3526448</v>
      </c>
      <c r="C73" s="1223">
        <v>226570</v>
      </c>
      <c r="D73" s="1223">
        <v>616887</v>
      </c>
      <c r="E73" s="1223">
        <v>882925</v>
      </c>
      <c r="F73" s="1223">
        <v>124816</v>
      </c>
      <c r="G73" s="1223">
        <v>1313955</v>
      </c>
      <c r="H73" s="1223">
        <v>164064</v>
      </c>
      <c r="I73" s="1223">
        <f t="shared" si="0"/>
        <v>6855665</v>
      </c>
      <c r="J73" s="1223">
        <f t="shared" si="1"/>
        <v>3329217</v>
      </c>
    </row>
    <row r="74" spans="1:10" x14ac:dyDescent="0.2">
      <c r="A74" s="1222" t="s">
        <v>279</v>
      </c>
      <c r="B74" s="1223">
        <v>18129</v>
      </c>
      <c r="C74" s="1223">
        <v>4635</v>
      </c>
      <c r="D74" s="1223">
        <v>1490</v>
      </c>
      <c r="E74" s="1223">
        <v>2353</v>
      </c>
      <c r="F74" s="1223">
        <v>1616</v>
      </c>
      <c r="G74" s="1223">
        <v>9231</v>
      </c>
      <c r="H74" s="1223">
        <v>289</v>
      </c>
      <c r="I74" s="1223">
        <f t="shared" ref="I74:I111" si="2">SUM(B74:H74)</f>
        <v>37743</v>
      </c>
      <c r="J74" s="1223">
        <f t="shared" ref="J74:J111" si="3">I74-B74</f>
        <v>19614</v>
      </c>
    </row>
    <row r="75" spans="1:10" x14ac:dyDescent="0.2">
      <c r="A75" s="1222" t="s">
        <v>280</v>
      </c>
      <c r="B75" s="1223">
        <v>2629661</v>
      </c>
      <c r="C75" s="1223">
        <v>281585</v>
      </c>
      <c r="D75" s="1223">
        <v>551812</v>
      </c>
      <c r="E75" s="1223">
        <v>477139</v>
      </c>
      <c r="F75" s="1223">
        <v>96449</v>
      </c>
      <c r="G75" s="1223">
        <v>251369</v>
      </c>
      <c r="H75" s="1223">
        <v>274033</v>
      </c>
      <c r="I75" s="1223">
        <f t="shared" si="2"/>
        <v>4562048</v>
      </c>
      <c r="J75" s="1223">
        <f t="shared" si="3"/>
        <v>1932387</v>
      </c>
    </row>
    <row r="76" spans="1:10" x14ac:dyDescent="0.2">
      <c r="A76" s="1222" t="s">
        <v>281</v>
      </c>
      <c r="B76" s="1223">
        <v>2592720</v>
      </c>
      <c r="C76" s="1223">
        <v>111134</v>
      </c>
      <c r="D76" s="1223">
        <v>144863</v>
      </c>
      <c r="E76" s="1223">
        <v>151066</v>
      </c>
      <c r="F76" s="1223">
        <v>39955</v>
      </c>
      <c r="G76" s="1223">
        <v>724510</v>
      </c>
      <c r="H76" s="1223">
        <v>51108</v>
      </c>
      <c r="I76" s="1223">
        <f t="shared" si="2"/>
        <v>3815356</v>
      </c>
      <c r="J76" s="1223">
        <f t="shared" si="3"/>
        <v>1222636</v>
      </c>
    </row>
    <row r="77" spans="1:10" x14ac:dyDescent="0.2">
      <c r="A77" s="1222" t="s">
        <v>282</v>
      </c>
      <c r="B77" s="1223">
        <v>239591</v>
      </c>
      <c r="C77" s="1223">
        <v>91301</v>
      </c>
      <c r="D77" s="1223">
        <v>962469</v>
      </c>
      <c r="E77" s="1223">
        <v>644154</v>
      </c>
      <c r="F77" s="1223">
        <v>104714</v>
      </c>
      <c r="G77" s="1223">
        <v>161512</v>
      </c>
      <c r="H77" s="1223">
        <v>27809</v>
      </c>
      <c r="I77" s="1223">
        <f t="shared" si="2"/>
        <v>2231550</v>
      </c>
      <c r="J77" s="1223">
        <f t="shared" si="3"/>
        <v>1991959</v>
      </c>
    </row>
    <row r="78" spans="1:10" x14ac:dyDescent="0.2">
      <c r="A78" s="1222" t="s">
        <v>283</v>
      </c>
      <c r="B78" s="1223">
        <v>0</v>
      </c>
      <c r="C78" s="1223">
        <v>4038</v>
      </c>
      <c r="D78" s="1223" t="s">
        <v>187</v>
      </c>
      <c r="E78" s="1223" t="s">
        <v>187</v>
      </c>
      <c r="F78" s="1223" t="s">
        <v>187</v>
      </c>
      <c r="G78" s="1223">
        <v>0</v>
      </c>
      <c r="H78" s="1223">
        <v>0</v>
      </c>
      <c r="I78" s="1223">
        <f t="shared" si="2"/>
        <v>4038</v>
      </c>
      <c r="J78" s="1223">
        <f t="shared" si="3"/>
        <v>4038</v>
      </c>
    </row>
    <row r="79" spans="1:10" x14ac:dyDescent="0.2">
      <c r="A79" s="1222" t="s">
        <v>284</v>
      </c>
      <c r="B79" s="1223">
        <v>0</v>
      </c>
      <c r="C79" s="1223">
        <v>3439</v>
      </c>
      <c r="D79" s="1223" t="s">
        <v>187</v>
      </c>
      <c r="E79" s="1223" t="s">
        <v>187</v>
      </c>
      <c r="F79" s="1223" t="s">
        <v>187</v>
      </c>
      <c r="G79" s="1223">
        <v>0</v>
      </c>
      <c r="H79" s="1223">
        <v>0</v>
      </c>
      <c r="I79" s="1223">
        <f t="shared" si="2"/>
        <v>3439</v>
      </c>
      <c r="J79" s="1223">
        <f t="shared" si="3"/>
        <v>3439</v>
      </c>
    </row>
    <row r="80" spans="1:10" x14ac:dyDescent="0.2">
      <c r="A80" s="1222" t="s">
        <v>285</v>
      </c>
      <c r="B80" s="1223">
        <v>0</v>
      </c>
      <c r="C80" s="1223">
        <v>0</v>
      </c>
      <c r="D80" s="1223" t="s">
        <v>187</v>
      </c>
      <c r="E80" s="1223" t="s">
        <v>187</v>
      </c>
      <c r="F80" s="1223" t="s">
        <v>187</v>
      </c>
      <c r="G80" s="1223">
        <v>0</v>
      </c>
      <c r="H80" s="1223">
        <v>0</v>
      </c>
      <c r="I80" s="1223">
        <f t="shared" si="2"/>
        <v>0</v>
      </c>
      <c r="J80" s="1223">
        <f t="shared" si="3"/>
        <v>0</v>
      </c>
    </row>
    <row r="81" spans="1:10" x14ac:dyDescent="0.2">
      <c r="A81" s="1222" t="s">
        <v>286</v>
      </c>
      <c r="B81" s="1223">
        <v>2</v>
      </c>
      <c r="C81" s="1223">
        <v>0</v>
      </c>
      <c r="D81" s="1223" t="s">
        <v>187</v>
      </c>
      <c r="E81" s="1223" t="s">
        <v>187</v>
      </c>
      <c r="F81" s="1223" t="s">
        <v>187</v>
      </c>
      <c r="G81" s="1223">
        <v>0</v>
      </c>
      <c r="H81" s="1223">
        <v>0</v>
      </c>
      <c r="I81" s="1223">
        <f t="shared" si="2"/>
        <v>2</v>
      </c>
      <c r="J81" s="1223">
        <f t="shared" si="3"/>
        <v>0</v>
      </c>
    </row>
    <row r="82" spans="1:10" x14ac:dyDescent="0.2">
      <c r="A82" s="1222" t="s">
        <v>287</v>
      </c>
      <c r="B82" s="1223">
        <v>104920</v>
      </c>
      <c r="C82" s="1223">
        <v>0</v>
      </c>
      <c r="D82" s="1223" t="s">
        <v>187</v>
      </c>
      <c r="E82" s="1223">
        <v>114104</v>
      </c>
      <c r="F82" s="1223" t="s">
        <v>187</v>
      </c>
      <c r="G82" s="1223">
        <v>0</v>
      </c>
      <c r="H82" s="1223">
        <v>0</v>
      </c>
      <c r="I82" s="1223">
        <f t="shared" si="2"/>
        <v>219024</v>
      </c>
      <c r="J82" s="1223">
        <f t="shared" si="3"/>
        <v>114104</v>
      </c>
    </row>
    <row r="83" spans="1:10" x14ac:dyDescent="0.2">
      <c r="A83" s="1222" t="s">
        <v>288</v>
      </c>
      <c r="B83" s="1223">
        <v>104800</v>
      </c>
      <c r="C83" s="1223">
        <v>0</v>
      </c>
      <c r="D83" s="1223" t="s">
        <v>187</v>
      </c>
      <c r="E83" s="1223">
        <v>114104</v>
      </c>
      <c r="F83" s="1223" t="s">
        <v>187</v>
      </c>
      <c r="G83" s="1223">
        <v>0</v>
      </c>
      <c r="H83" s="1223">
        <v>0</v>
      </c>
      <c r="I83" s="1223">
        <f t="shared" si="2"/>
        <v>218904</v>
      </c>
      <c r="J83" s="1223">
        <f t="shared" si="3"/>
        <v>114104</v>
      </c>
    </row>
    <row r="84" spans="1:10" x14ac:dyDescent="0.2">
      <c r="A84" s="1222" t="s">
        <v>289</v>
      </c>
      <c r="B84" s="1223">
        <v>120</v>
      </c>
      <c r="C84" s="1223">
        <v>0</v>
      </c>
      <c r="D84" s="1223" t="s">
        <v>187</v>
      </c>
      <c r="E84" s="1223" t="s">
        <v>187</v>
      </c>
      <c r="F84" s="1223" t="s">
        <v>187</v>
      </c>
      <c r="G84" s="1223">
        <v>0</v>
      </c>
      <c r="H84" s="1223">
        <v>0</v>
      </c>
      <c r="I84" s="1223">
        <f t="shared" si="2"/>
        <v>120</v>
      </c>
      <c r="J84" s="1223">
        <f t="shared" si="3"/>
        <v>0</v>
      </c>
    </row>
    <row r="85" spans="1:10" x14ac:dyDescent="0.2">
      <c r="A85" s="1222" t="s">
        <v>290</v>
      </c>
      <c r="B85" s="1223">
        <v>-573280</v>
      </c>
      <c r="C85" s="1223">
        <v>275833</v>
      </c>
      <c r="D85" s="1223">
        <v>2732733</v>
      </c>
      <c r="E85" s="1223">
        <v>1512406</v>
      </c>
      <c r="F85" s="1223">
        <v>448094</v>
      </c>
      <c r="G85" s="1223">
        <v>1864965</v>
      </c>
      <c r="H85" s="1223">
        <v>1171619</v>
      </c>
      <c r="I85" s="1223">
        <f t="shared" si="2"/>
        <v>7432370</v>
      </c>
      <c r="J85" s="1223">
        <f t="shared" si="3"/>
        <v>8005650</v>
      </c>
    </row>
    <row r="86" spans="1:10" x14ac:dyDescent="0.2">
      <c r="A86" s="1222" t="s">
        <v>291</v>
      </c>
      <c r="B86" s="1223">
        <v>-2818619</v>
      </c>
      <c r="C86" s="1223">
        <v>57916</v>
      </c>
      <c r="D86" s="1223">
        <v>2363392</v>
      </c>
      <c r="E86" s="1223">
        <v>1294360</v>
      </c>
      <c r="F86" s="1223">
        <v>401564</v>
      </c>
      <c r="G86" s="1223">
        <v>1467043</v>
      </c>
      <c r="H86" s="1223">
        <v>1043433</v>
      </c>
      <c r="I86" s="1223">
        <f t="shared" si="2"/>
        <v>3809089</v>
      </c>
      <c r="J86" s="1223">
        <f t="shared" si="3"/>
        <v>6627708</v>
      </c>
    </row>
    <row r="87" spans="1:10" x14ac:dyDescent="0.2">
      <c r="A87" s="1222" t="s">
        <v>292</v>
      </c>
      <c r="B87" s="1223">
        <v>2245339</v>
      </c>
      <c r="C87" s="1223">
        <v>217917</v>
      </c>
      <c r="D87" s="1223">
        <v>369341</v>
      </c>
      <c r="E87" s="1223">
        <v>218046</v>
      </c>
      <c r="F87" s="1223">
        <v>46530</v>
      </c>
      <c r="G87" s="1223">
        <v>397922</v>
      </c>
      <c r="H87" s="1223">
        <v>128186</v>
      </c>
      <c r="I87" s="1223">
        <f t="shared" si="2"/>
        <v>3623281</v>
      </c>
      <c r="J87" s="1223">
        <f t="shared" si="3"/>
        <v>1377942</v>
      </c>
    </row>
    <row r="88" spans="1:10" x14ac:dyDescent="0.2">
      <c r="A88" s="1222" t="s">
        <v>293</v>
      </c>
      <c r="B88" s="1223">
        <v>42538</v>
      </c>
      <c r="C88" s="1223">
        <v>0</v>
      </c>
      <c r="D88" s="1223">
        <v>38948</v>
      </c>
      <c r="E88" s="1223">
        <v>50800</v>
      </c>
      <c r="F88" s="1223" t="s">
        <v>187</v>
      </c>
      <c r="G88" s="1223">
        <v>46393</v>
      </c>
      <c r="H88" s="1223">
        <v>0</v>
      </c>
      <c r="I88" s="1223">
        <f t="shared" si="2"/>
        <v>178679</v>
      </c>
      <c r="J88" s="1223">
        <f t="shared" si="3"/>
        <v>136141</v>
      </c>
    </row>
    <row r="89" spans="1:10" x14ac:dyDescent="0.2">
      <c r="A89" s="1222" t="s">
        <v>294</v>
      </c>
      <c r="B89" s="1223">
        <v>5446</v>
      </c>
      <c r="C89" s="1223">
        <v>355</v>
      </c>
      <c r="D89" s="1223">
        <v>1406</v>
      </c>
      <c r="E89" s="1223">
        <v>1539</v>
      </c>
      <c r="F89" s="1223">
        <v>208</v>
      </c>
      <c r="G89" s="1223">
        <v>2123</v>
      </c>
      <c r="H89" s="1223">
        <v>1108</v>
      </c>
      <c r="I89" s="1223">
        <f t="shared" si="2"/>
        <v>12185</v>
      </c>
      <c r="J89" s="1223">
        <f t="shared" si="3"/>
        <v>6739</v>
      </c>
    </row>
    <row r="90" spans="1:10" x14ac:dyDescent="0.2">
      <c r="A90" s="1222" t="s">
        <v>295</v>
      </c>
      <c r="B90" s="1223">
        <v>385794</v>
      </c>
      <c r="C90" s="1223">
        <v>263</v>
      </c>
      <c r="D90" s="1223" t="s">
        <v>187</v>
      </c>
      <c r="E90" s="1223">
        <v>4016</v>
      </c>
      <c r="F90" s="1223" t="s">
        <v>187</v>
      </c>
      <c r="G90" s="1223">
        <v>9405</v>
      </c>
      <c r="H90" s="1223">
        <v>700</v>
      </c>
      <c r="I90" s="1223">
        <f t="shared" si="2"/>
        <v>400178</v>
      </c>
      <c r="J90" s="1223">
        <f t="shared" si="3"/>
        <v>14384</v>
      </c>
    </row>
    <row r="91" spans="1:10" x14ac:dyDescent="0.2">
      <c r="A91" s="1222" t="s">
        <v>296</v>
      </c>
      <c r="B91" s="1223">
        <v>21542003</v>
      </c>
      <c r="C91" s="1223">
        <v>2784979</v>
      </c>
      <c r="D91" s="1223">
        <v>3358023</v>
      </c>
      <c r="E91" s="1223">
        <v>2316983</v>
      </c>
      <c r="F91" s="1223">
        <v>335780</v>
      </c>
      <c r="G91" s="1223">
        <v>3348366</v>
      </c>
      <c r="H91" s="1223">
        <v>1220588</v>
      </c>
      <c r="I91" s="1223">
        <f t="shared" si="2"/>
        <v>34906722</v>
      </c>
      <c r="J91" s="1223">
        <f t="shared" si="3"/>
        <v>13364719</v>
      </c>
    </row>
    <row r="92" spans="1:10" x14ac:dyDescent="0.2">
      <c r="A92" s="1222" t="s">
        <v>297</v>
      </c>
      <c r="B92" s="1223">
        <v>21228754</v>
      </c>
      <c r="C92" s="1223">
        <v>2735415</v>
      </c>
      <c r="D92" s="1223">
        <v>3312579</v>
      </c>
      <c r="E92" s="1223">
        <v>2254379</v>
      </c>
      <c r="F92" s="1223">
        <v>327300</v>
      </c>
      <c r="G92" s="1223">
        <v>3245393</v>
      </c>
      <c r="H92" s="1223">
        <v>1198104</v>
      </c>
      <c r="I92" s="1223">
        <f t="shared" si="2"/>
        <v>34301924</v>
      </c>
      <c r="J92" s="1223">
        <f t="shared" si="3"/>
        <v>13073170</v>
      </c>
    </row>
    <row r="93" spans="1:10" x14ac:dyDescent="0.2">
      <c r="A93" s="1222" t="s">
        <v>298</v>
      </c>
      <c r="B93" s="1223">
        <v>0</v>
      </c>
      <c r="C93" s="1223">
        <v>0</v>
      </c>
      <c r="D93" s="1223" t="s">
        <v>187</v>
      </c>
      <c r="E93" s="1223">
        <v>214869</v>
      </c>
      <c r="F93" s="1223" t="s">
        <v>187</v>
      </c>
      <c r="G93" s="1223">
        <v>4</v>
      </c>
      <c r="H93" s="1223">
        <v>38</v>
      </c>
      <c r="I93" s="1223">
        <f t="shared" si="2"/>
        <v>214911</v>
      </c>
      <c r="J93" s="1223">
        <f t="shared" si="3"/>
        <v>214911</v>
      </c>
    </row>
    <row r="94" spans="1:10" x14ac:dyDescent="0.2">
      <c r="A94" s="1222" t="s">
        <v>299</v>
      </c>
      <c r="B94" s="1223">
        <v>15988382</v>
      </c>
      <c r="C94" s="1223">
        <v>2169766</v>
      </c>
      <c r="D94" s="1223">
        <v>2231870</v>
      </c>
      <c r="E94" s="1223">
        <v>1243057</v>
      </c>
      <c r="F94" s="1223">
        <v>268145</v>
      </c>
      <c r="G94" s="1223">
        <v>2560241</v>
      </c>
      <c r="H94" s="1223">
        <v>731055</v>
      </c>
      <c r="I94" s="1223">
        <f t="shared" si="2"/>
        <v>25192516</v>
      </c>
      <c r="J94" s="1223">
        <f t="shared" si="3"/>
        <v>9204134</v>
      </c>
    </row>
    <row r="95" spans="1:10" x14ac:dyDescent="0.2">
      <c r="A95" s="1222" t="s">
        <v>300</v>
      </c>
      <c r="B95" s="1223">
        <v>0</v>
      </c>
      <c r="C95" s="1223">
        <v>0</v>
      </c>
      <c r="D95" s="1223" t="s">
        <v>187</v>
      </c>
      <c r="E95" s="1223" t="s">
        <v>187</v>
      </c>
      <c r="F95" s="1223" t="s">
        <v>187</v>
      </c>
      <c r="G95" s="1223">
        <v>0</v>
      </c>
      <c r="H95" s="1223">
        <v>0</v>
      </c>
      <c r="I95" s="1223">
        <f t="shared" si="2"/>
        <v>0</v>
      </c>
      <c r="J95" s="1223">
        <f t="shared" si="3"/>
        <v>0</v>
      </c>
    </row>
    <row r="96" spans="1:10" x14ac:dyDescent="0.2">
      <c r="A96" s="1222" t="s">
        <v>301</v>
      </c>
      <c r="B96" s="1223">
        <v>0</v>
      </c>
      <c r="C96" s="1223">
        <v>0</v>
      </c>
      <c r="D96" s="1223" t="s">
        <v>187</v>
      </c>
      <c r="E96" s="1223" t="s">
        <v>187</v>
      </c>
      <c r="F96" s="1223" t="s">
        <v>187</v>
      </c>
      <c r="G96" s="1223">
        <v>0</v>
      </c>
      <c r="H96" s="1223">
        <v>0</v>
      </c>
      <c r="I96" s="1223">
        <f t="shared" si="2"/>
        <v>0</v>
      </c>
      <c r="J96" s="1223">
        <f t="shared" si="3"/>
        <v>0</v>
      </c>
    </row>
    <row r="97" spans="1:10" x14ac:dyDescent="0.2">
      <c r="A97" s="1222" t="s">
        <v>302</v>
      </c>
      <c r="B97" s="1223">
        <v>560800</v>
      </c>
      <c r="C97" s="1223">
        <v>0</v>
      </c>
      <c r="D97" s="1223">
        <v>57518</v>
      </c>
      <c r="E97" s="1223">
        <v>3498</v>
      </c>
      <c r="F97" s="1223" t="s">
        <v>187</v>
      </c>
      <c r="G97" s="1223">
        <v>3698</v>
      </c>
      <c r="H97" s="1223">
        <v>9466</v>
      </c>
      <c r="I97" s="1223">
        <f t="shared" si="2"/>
        <v>634980</v>
      </c>
      <c r="J97" s="1223">
        <f t="shared" si="3"/>
        <v>74180</v>
      </c>
    </row>
    <row r="98" spans="1:10" x14ac:dyDescent="0.2">
      <c r="A98" s="1222" t="s">
        <v>303</v>
      </c>
      <c r="B98" s="1223">
        <v>4653923</v>
      </c>
      <c r="C98" s="1223">
        <v>562497</v>
      </c>
      <c r="D98" s="1223">
        <v>1016811</v>
      </c>
      <c r="E98" s="1223">
        <v>791301</v>
      </c>
      <c r="F98" s="1223">
        <v>59051</v>
      </c>
      <c r="G98" s="1223">
        <v>674180</v>
      </c>
      <c r="H98" s="1223">
        <v>455795</v>
      </c>
      <c r="I98" s="1223">
        <f t="shared" si="2"/>
        <v>8213558</v>
      </c>
      <c r="J98" s="1223">
        <f t="shared" si="3"/>
        <v>3559635</v>
      </c>
    </row>
    <row r="99" spans="1:10" x14ac:dyDescent="0.2">
      <c r="A99" s="1222" t="s">
        <v>304</v>
      </c>
      <c r="B99" s="1223">
        <v>25649</v>
      </c>
      <c r="C99" s="1223">
        <v>3152</v>
      </c>
      <c r="D99" s="1223">
        <v>6380</v>
      </c>
      <c r="E99" s="1223">
        <v>1654</v>
      </c>
      <c r="F99" s="1223">
        <v>104</v>
      </c>
      <c r="G99" s="1223">
        <v>7270</v>
      </c>
      <c r="H99" s="1223">
        <v>1750</v>
      </c>
      <c r="I99" s="1223">
        <f t="shared" si="2"/>
        <v>45959</v>
      </c>
      <c r="J99" s="1223">
        <f t="shared" si="3"/>
        <v>20310</v>
      </c>
    </row>
    <row r="100" spans="1:10" x14ac:dyDescent="0.2">
      <c r="A100" s="1222" t="s">
        <v>305</v>
      </c>
      <c r="B100" s="1223">
        <v>0</v>
      </c>
      <c r="C100" s="1223">
        <v>0</v>
      </c>
      <c r="D100" s="1223" t="s">
        <v>187</v>
      </c>
      <c r="E100" s="1223" t="s">
        <v>187</v>
      </c>
      <c r="F100" s="1223" t="s">
        <v>187</v>
      </c>
      <c r="G100" s="1223">
        <v>0</v>
      </c>
      <c r="H100" s="1223">
        <v>0</v>
      </c>
      <c r="I100" s="1223">
        <f t="shared" si="2"/>
        <v>0</v>
      </c>
      <c r="J100" s="1223">
        <f t="shared" si="3"/>
        <v>0</v>
      </c>
    </row>
    <row r="101" spans="1:10" x14ac:dyDescent="0.2">
      <c r="A101" s="1222" t="s">
        <v>306</v>
      </c>
      <c r="B101" s="1223">
        <v>0</v>
      </c>
      <c r="C101" s="1223">
        <v>0</v>
      </c>
      <c r="D101" s="1223" t="s">
        <v>187</v>
      </c>
      <c r="E101" s="1223" t="s">
        <v>187</v>
      </c>
      <c r="F101" s="1223" t="s">
        <v>187</v>
      </c>
      <c r="G101" s="1223">
        <v>0</v>
      </c>
      <c r="H101" s="1223">
        <v>0</v>
      </c>
      <c r="I101" s="1223">
        <f t="shared" si="2"/>
        <v>0</v>
      </c>
      <c r="J101" s="1223">
        <f t="shared" si="3"/>
        <v>0</v>
      </c>
    </row>
    <row r="102" spans="1:10" x14ac:dyDescent="0.2">
      <c r="A102" s="1222" t="s">
        <v>307</v>
      </c>
      <c r="B102" s="1223">
        <v>0</v>
      </c>
      <c r="C102" s="1223">
        <v>0</v>
      </c>
      <c r="D102" s="1223" t="s">
        <v>187</v>
      </c>
      <c r="E102" s="1223" t="s">
        <v>187</v>
      </c>
      <c r="F102" s="1223" t="s">
        <v>187</v>
      </c>
      <c r="G102" s="1223">
        <v>0</v>
      </c>
      <c r="H102" s="1223">
        <v>0</v>
      </c>
      <c r="I102" s="1223">
        <f t="shared" si="2"/>
        <v>0</v>
      </c>
      <c r="J102" s="1223">
        <f t="shared" si="3"/>
        <v>0</v>
      </c>
    </row>
    <row r="103" spans="1:10" x14ac:dyDescent="0.2">
      <c r="A103" s="1222" t="s">
        <v>308</v>
      </c>
      <c r="B103" s="1223">
        <v>313249</v>
      </c>
      <c r="C103" s="1223">
        <v>49564</v>
      </c>
      <c r="D103" s="1223">
        <v>45444</v>
      </c>
      <c r="E103" s="1223">
        <v>62604</v>
      </c>
      <c r="F103" s="1223">
        <v>8480</v>
      </c>
      <c r="G103" s="1223">
        <v>102973</v>
      </c>
      <c r="H103" s="1223">
        <v>22484</v>
      </c>
      <c r="I103" s="1223">
        <f t="shared" si="2"/>
        <v>604798</v>
      </c>
      <c r="J103" s="1223">
        <f t="shared" si="3"/>
        <v>291549</v>
      </c>
    </row>
    <row r="104" spans="1:10" x14ac:dyDescent="0.2">
      <c r="A104" s="1222" t="s">
        <v>309</v>
      </c>
      <c r="B104" s="1223">
        <v>18444</v>
      </c>
      <c r="C104" s="1223">
        <v>2719</v>
      </c>
      <c r="D104" s="1223">
        <v>2123</v>
      </c>
      <c r="E104" s="1223">
        <v>3674</v>
      </c>
      <c r="F104" s="1223">
        <v>487</v>
      </c>
      <c r="G104" s="1223">
        <v>12189</v>
      </c>
      <c r="H104" s="1223">
        <v>1626</v>
      </c>
      <c r="I104" s="1223">
        <f t="shared" si="2"/>
        <v>41262</v>
      </c>
      <c r="J104" s="1223">
        <f t="shared" si="3"/>
        <v>22818</v>
      </c>
    </row>
    <row r="105" spans="1:10" x14ac:dyDescent="0.2">
      <c r="A105" s="1222" t="s">
        <v>310</v>
      </c>
      <c r="B105" s="1223">
        <v>59062</v>
      </c>
      <c r="C105" s="1223">
        <v>7793</v>
      </c>
      <c r="D105" s="1223">
        <v>8725</v>
      </c>
      <c r="E105" s="1223">
        <v>9759</v>
      </c>
      <c r="F105" s="1223">
        <v>1332</v>
      </c>
      <c r="G105" s="1223">
        <v>25114</v>
      </c>
      <c r="H105" s="1223">
        <v>2575</v>
      </c>
      <c r="I105" s="1223">
        <f t="shared" si="2"/>
        <v>114360</v>
      </c>
      <c r="J105" s="1223">
        <f t="shared" si="3"/>
        <v>55298</v>
      </c>
    </row>
    <row r="106" spans="1:10" x14ac:dyDescent="0.2">
      <c r="A106" s="1222" t="s">
        <v>311</v>
      </c>
      <c r="B106" s="1223">
        <v>235743</v>
      </c>
      <c r="C106" s="1223">
        <v>39052</v>
      </c>
      <c r="D106" s="1223">
        <v>34596</v>
      </c>
      <c r="E106" s="1223">
        <v>49171</v>
      </c>
      <c r="F106" s="1223">
        <v>6661</v>
      </c>
      <c r="G106" s="1223">
        <v>65670</v>
      </c>
      <c r="H106" s="1223">
        <v>18283</v>
      </c>
      <c r="I106" s="1223">
        <f t="shared" si="2"/>
        <v>449176</v>
      </c>
      <c r="J106" s="1223">
        <f t="shared" si="3"/>
        <v>213433</v>
      </c>
    </row>
    <row r="107" spans="1:10" x14ac:dyDescent="0.2">
      <c r="A107" s="1222" t="s">
        <v>312</v>
      </c>
      <c r="B107" s="1223">
        <v>0</v>
      </c>
      <c r="C107" s="1223">
        <v>0</v>
      </c>
      <c r="D107" s="1223" t="s">
        <v>187</v>
      </c>
      <c r="E107" s="1223" t="s">
        <v>187</v>
      </c>
      <c r="F107" s="1223" t="s">
        <v>187</v>
      </c>
      <c r="G107" s="1223" t="s">
        <v>187</v>
      </c>
      <c r="H107" s="1223">
        <v>0</v>
      </c>
      <c r="I107" s="1223">
        <f t="shared" si="2"/>
        <v>0</v>
      </c>
      <c r="J107" s="1223">
        <f>I107-B107</f>
        <v>0</v>
      </c>
    </row>
    <row r="108" spans="1:10" x14ac:dyDescent="0.2">
      <c r="A108" s="1222" t="s">
        <v>313</v>
      </c>
      <c r="B108" s="1223">
        <v>38</v>
      </c>
      <c r="C108" s="1223">
        <v>0</v>
      </c>
      <c r="D108" s="1223">
        <v>18</v>
      </c>
      <c r="E108" s="1223">
        <v>121</v>
      </c>
      <c r="F108" s="1223">
        <v>13</v>
      </c>
      <c r="G108" s="1223">
        <v>1541</v>
      </c>
      <c r="H108" s="1223">
        <v>26</v>
      </c>
      <c r="I108" s="1223">
        <f t="shared" si="2"/>
        <v>1757</v>
      </c>
      <c r="J108" s="1223">
        <f t="shared" si="3"/>
        <v>1719</v>
      </c>
    </row>
    <row r="109" spans="1:10" x14ac:dyDescent="0.2">
      <c r="A109" s="1222" t="s">
        <v>314</v>
      </c>
      <c r="B109" s="1223">
        <v>0</v>
      </c>
      <c r="C109" s="1223">
        <v>0</v>
      </c>
      <c r="D109" s="1223" t="s">
        <v>187</v>
      </c>
      <c r="E109" s="1223">
        <v>121</v>
      </c>
      <c r="F109" s="1223">
        <v>13</v>
      </c>
      <c r="G109" s="1223">
        <v>0</v>
      </c>
      <c r="H109" s="1223">
        <v>26</v>
      </c>
      <c r="I109" s="1223">
        <f t="shared" si="2"/>
        <v>160</v>
      </c>
      <c r="J109" s="1223">
        <f t="shared" si="3"/>
        <v>160</v>
      </c>
    </row>
    <row r="110" spans="1:10" x14ac:dyDescent="0.2">
      <c r="A110" s="1222" t="s">
        <v>315</v>
      </c>
      <c r="B110" s="1223">
        <v>38</v>
      </c>
      <c r="C110" s="1223">
        <v>0</v>
      </c>
      <c r="D110" s="1223">
        <v>18</v>
      </c>
      <c r="E110" s="1223" t="s">
        <v>187</v>
      </c>
      <c r="F110" s="1223" t="s">
        <v>187</v>
      </c>
      <c r="G110" s="1223">
        <v>1541</v>
      </c>
      <c r="H110" s="1223">
        <v>0</v>
      </c>
      <c r="I110" s="1223">
        <f t="shared" si="2"/>
        <v>1597</v>
      </c>
      <c r="J110" s="1223">
        <f t="shared" si="3"/>
        <v>1559</v>
      </c>
    </row>
    <row r="111" spans="1:10" x14ac:dyDescent="0.2">
      <c r="A111" s="1222" t="s">
        <v>316</v>
      </c>
      <c r="B111" s="1223">
        <v>30490836</v>
      </c>
      <c r="C111" s="1223">
        <v>3784132</v>
      </c>
      <c r="D111" s="1223">
        <v>8408649</v>
      </c>
      <c r="E111" s="1223">
        <v>6209682</v>
      </c>
      <c r="F111" s="1223">
        <v>1151645</v>
      </c>
      <c r="G111" s="1223">
        <v>7733370</v>
      </c>
      <c r="H111" s="1223">
        <v>2911344</v>
      </c>
      <c r="I111" s="1223">
        <f t="shared" si="2"/>
        <v>60689658</v>
      </c>
      <c r="J111" s="1223">
        <f t="shared" si="3"/>
        <v>30198822</v>
      </c>
    </row>
  </sheetData>
  <mergeCells count="2">
    <mergeCell ref="B2:J2"/>
    <mergeCell ref="B67:J67"/>
  </mergeCells>
  <pageMargins left="0.7" right="0.7" top="0.78740157499999996" bottom="0.78740157499999996" header="0.3" footer="0.3"/>
  <pageSetup paperSize="9" scale="68" orientation="landscape" r:id="rId1"/>
  <rowBreaks count="1" manualBreakCount="1">
    <brk id="63" max="16383" man="1"/>
  </rowBreaks>
  <colBreaks count="1" manualBreakCount="1">
    <brk id="10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BO83"/>
  <sheetViews>
    <sheetView topLeftCell="B1" zoomScaleNormal="100" zoomScalePageLayoutView="90" workbookViewId="0">
      <selection activeCell="AK19" sqref="AK19"/>
    </sheetView>
  </sheetViews>
  <sheetFormatPr defaultRowHeight="12" x14ac:dyDescent="0.2"/>
  <cols>
    <col min="1" max="1" width="14.5" style="483" hidden="1" customWidth="1"/>
    <col min="2" max="2" width="75.5" style="483" customWidth="1"/>
    <col min="3" max="3" width="14.83203125" style="488" hidden="1" customWidth="1"/>
    <col min="4" max="4" width="16.5" style="486" hidden="1" customWidth="1"/>
    <col min="5" max="5" width="15" style="483" hidden="1" customWidth="1"/>
    <col min="6" max="6" width="14.83203125" style="487" hidden="1" customWidth="1"/>
    <col min="7" max="7" width="15.6640625" style="483" hidden="1" customWidth="1"/>
    <col min="8" max="8" width="14.6640625" style="483" hidden="1" customWidth="1"/>
    <col min="9" max="9" width="16.6640625" style="483" hidden="1" customWidth="1"/>
    <col min="10" max="10" width="15.83203125" style="483" hidden="1" customWidth="1"/>
    <col min="11" max="11" width="16.5" style="483" hidden="1" customWidth="1"/>
    <col min="12" max="12" width="15" style="483" hidden="1" customWidth="1"/>
    <col min="13" max="13" width="12" style="483" hidden="1" customWidth="1"/>
    <col min="14" max="14" width="11.83203125" style="483" hidden="1" customWidth="1"/>
    <col min="15" max="15" width="12.83203125" style="483" hidden="1" customWidth="1"/>
    <col min="16" max="16" width="15" style="483" hidden="1" customWidth="1"/>
    <col min="17" max="18" width="14.5" style="483" hidden="1" customWidth="1"/>
    <col min="19" max="19" width="18" style="486" hidden="1" customWidth="1"/>
    <col min="20" max="20" width="19.6640625" style="483" hidden="1" customWidth="1"/>
    <col min="21" max="21" width="19.5" style="483" hidden="1" customWidth="1"/>
    <col min="22" max="22" width="23.5" style="483" hidden="1" customWidth="1"/>
    <col min="23" max="23" width="19.33203125" style="486" hidden="1" customWidth="1"/>
    <col min="24" max="24" width="17.83203125" style="486" hidden="1" customWidth="1"/>
    <col min="25" max="25" width="17.1640625" style="486" hidden="1" customWidth="1"/>
    <col min="26" max="26" width="18.83203125" style="483" hidden="1" customWidth="1"/>
    <col min="27" max="27" width="17.1640625" style="483" hidden="1" customWidth="1"/>
    <col min="28" max="28" width="18.33203125" style="483" hidden="1" customWidth="1"/>
    <col min="29" max="29" width="18.83203125" style="485" hidden="1" customWidth="1"/>
    <col min="30" max="30" width="17.1640625" style="484" hidden="1" customWidth="1"/>
    <col min="31" max="31" width="18.33203125" style="484" hidden="1" customWidth="1"/>
    <col min="32" max="32" width="20.33203125" style="483" customWidth="1"/>
    <col min="33" max="33" width="16.33203125" style="483" customWidth="1"/>
    <col min="34" max="37" width="19.83203125" style="483" customWidth="1"/>
    <col min="38" max="38" width="20.5" style="483" customWidth="1"/>
    <col min="39" max="39" width="19.33203125" style="483" customWidth="1"/>
    <col min="40" max="40" width="13.83203125" style="483" customWidth="1"/>
    <col min="41" max="16384" width="9.33203125" style="483"/>
  </cols>
  <sheetData>
    <row r="2" spans="2:42" ht="5.25" customHeight="1" thickBot="1" x14ac:dyDescent="0.25">
      <c r="M2" s="754"/>
    </row>
    <row r="3" spans="2:42" ht="58.5" customHeight="1" thickBot="1" x14ac:dyDescent="0.25">
      <c r="B3" s="753"/>
      <c r="C3" s="752"/>
      <c r="D3" s="751" t="s">
        <v>172</v>
      </c>
      <c r="E3" s="750"/>
      <c r="F3" s="749"/>
      <c r="G3" s="748" t="s">
        <v>171</v>
      </c>
      <c r="H3" s="748"/>
      <c r="I3" s="747"/>
      <c r="J3" s="746"/>
      <c r="K3" s="745"/>
      <c r="L3" s="745"/>
      <c r="M3" s="744"/>
      <c r="N3" s="743"/>
      <c r="O3" s="743"/>
      <c r="P3" s="744"/>
      <c r="Q3" s="743"/>
      <c r="R3" s="743"/>
      <c r="S3" s="742"/>
      <c r="T3" s="741"/>
      <c r="U3" s="740"/>
      <c r="V3" s="740"/>
      <c r="W3" s="739"/>
      <c r="X3" s="738"/>
      <c r="Y3" s="738"/>
    </row>
    <row r="4" spans="2:42" ht="27.75" customHeight="1" thickTop="1" thickBot="1" x14ac:dyDescent="0.25">
      <c r="B4" s="725" t="s">
        <v>170</v>
      </c>
      <c r="C4" s="737" t="s">
        <v>169</v>
      </c>
      <c r="D4" s="736" t="s">
        <v>169</v>
      </c>
      <c r="E4" s="735" t="s">
        <v>167</v>
      </c>
      <c r="F4" s="734" t="s">
        <v>166</v>
      </c>
      <c r="G4" s="733" t="s">
        <v>127</v>
      </c>
      <c r="H4" s="732" t="s">
        <v>167</v>
      </c>
      <c r="I4" s="726" t="s">
        <v>166</v>
      </c>
      <c r="J4" s="731" t="s">
        <v>13</v>
      </c>
      <c r="K4" s="730" t="s">
        <v>167</v>
      </c>
      <c r="L4" s="729" t="s">
        <v>166</v>
      </c>
      <c r="M4" s="728" t="s">
        <v>67</v>
      </c>
      <c r="N4" s="727" t="s">
        <v>167</v>
      </c>
      <c r="O4" s="726" t="s">
        <v>166</v>
      </c>
      <c r="P4" s="725" t="s">
        <v>67</v>
      </c>
      <c r="Q4" s="724" t="s">
        <v>167</v>
      </c>
      <c r="R4" s="723" t="s">
        <v>166</v>
      </c>
      <c r="S4" s="722" t="s">
        <v>13</v>
      </c>
      <c r="T4" s="721" t="s">
        <v>67</v>
      </c>
      <c r="U4" s="718" t="s">
        <v>167</v>
      </c>
      <c r="V4" s="719" t="s">
        <v>166</v>
      </c>
      <c r="W4" s="720" t="s">
        <v>168</v>
      </c>
      <c r="X4" s="718" t="s">
        <v>167</v>
      </c>
      <c r="Y4" s="719" t="s">
        <v>166</v>
      </c>
      <c r="Z4" s="717" t="s">
        <v>168</v>
      </c>
      <c r="AA4" s="718" t="s">
        <v>167</v>
      </c>
      <c r="AB4" s="755" t="s">
        <v>166</v>
      </c>
      <c r="AC4" s="1014" t="s">
        <v>169</v>
      </c>
      <c r="AD4" s="997" t="s">
        <v>167</v>
      </c>
      <c r="AE4" s="1013" t="s">
        <v>166</v>
      </c>
      <c r="AF4" s="1014" t="s">
        <v>169</v>
      </c>
      <c r="AG4" s="997" t="s">
        <v>167</v>
      </c>
      <c r="AH4" s="1013" t="s">
        <v>166</v>
      </c>
      <c r="AI4" s="1014" t="s">
        <v>169</v>
      </c>
      <c r="AJ4" s="1014" t="s">
        <v>167</v>
      </c>
      <c r="AK4" s="1013" t="s">
        <v>166</v>
      </c>
      <c r="AL4" s="1150" t="s">
        <v>168</v>
      </c>
      <c r="AM4" s="1199" t="s">
        <v>167</v>
      </c>
      <c r="AN4" s="1200" t="s">
        <v>166</v>
      </c>
    </row>
    <row r="5" spans="2:42" ht="15.75" thickBot="1" x14ac:dyDescent="0.3">
      <c r="B5" s="716" t="s">
        <v>165</v>
      </c>
      <c r="C5" s="715" t="s">
        <v>164</v>
      </c>
      <c r="D5" s="702" t="s">
        <v>164</v>
      </c>
      <c r="E5" s="714" t="s">
        <v>164</v>
      </c>
      <c r="F5" s="713" t="s">
        <v>163</v>
      </c>
      <c r="G5" s="712" t="s">
        <v>164</v>
      </c>
      <c r="H5" s="711" t="s">
        <v>164</v>
      </c>
      <c r="I5" s="706" t="s">
        <v>163</v>
      </c>
      <c r="J5" s="708" t="s">
        <v>164</v>
      </c>
      <c r="K5" s="710" t="s">
        <v>164</v>
      </c>
      <c r="L5" s="709" t="s">
        <v>163</v>
      </c>
      <c r="M5" s="708" t="s">
        <v>164</v>
      </c>
      <c r="N5" s="707" t="s">
        <v>164</v>
      </c>
      <c r="O5" s="706" t="s">
        <v>163</v>
      </c>
      <c r="P5" s="705" t="s">
        <v>164</v>
      </c>
      <c r="Q5" s="704" t="s">
        <v>164</v>
      </c>
      <c r="R5" s="703" t="s">
        <v>163</v>
      </c>
      <c r="S5" s="702" t="s">
        <v>164</v>
      </c>
      <c r="T5" s="701" t="s">
        <v>164</v>
      </c>
      <c r="U5" s="700" t="s">
        <v>164</v>
      </c>
      <c r="V5" s="699" t="s">
        <v>163</v>
      </c>
      <c r="W5" s="698" t="s">
        <v>164</v>
      </c>
      <c r="X5" s="697" t="s">
        <v>164</v>
      </c>
      <c r="Y5" s="695" t="s">
        <v>163</v>
      </c>
      <c r="Z5" s="694" t="s">
        <v>164</v>
      </c>
      <c r="AA5" s="697" t="s">
        <v>164</v>
      </c>
      <c r="AB5" s="696" t="s">
        <v>163</v>
      </c>
      <c r="AC5" s="1015" t="s">
        <v>164</v>
      </c>
      <c r="AD5" s="998" t="s">
        <v>164</v>
      </c>
      <c r="AE5" s="1015" t="s">
        <v>163</v>
      </c>
      <c r="AF5" s="1015" t="s">
        <v>164</v>
      </c>
      <c r="AG5" s="998" t="s">
        <v>164</v>
      </c>
      <c r="AH5" s="1015" t="s">
        <v>163</v>
      </c>
      <c r="AI5" s="1015" t="s">
        <v>164</v>
      </c>
      <c r="AJ5" s="1015" t="s">
        <v>164</v>
      </c>
      <c r="AK5" s="1015" t="s">
        <v>163</v>
      </c>
      <c r="AL5" s="1151" t="s">
        <v>164</v>
      </c>
      <c r="AM5" s="1201" t="s">
        <v>164</v>
      </c>
      <c r="AN5" s="1202" t="s">
        <v>163</v>
      </c>
    </row>
    <row r="6" spans="2:42" ht="12.75" thickBot="1" x14ac:dyDescent="0.25">
      <c r="B6" s="693"/>
      <c r="C6" s="692">
        <v>2002</v>
      </c>
      <c r="D6" s="691">
        <v>2003</v>
      </c>
      <c r="E6" s="690" t="s">
        <v>47</v>
      </c>
      <c r="F6" s="689" t="s">
        <v>47</v>
      </c>
      <c r="G6" s="688">
        <v>2004</v>
      </c>
      <c r="H6" s="682" t="s">
        <v>162</v>
      </c>
      <c r="I6" s="682" t="s">
        <v>162</v>
      </c>
      <c r="J6" s="687">
        <v>2005</v>
      </c>
      <c r="K6" s="686" t="s">
        <v>161</v>
      </c>
      <c r="L6" s="685" t="s">
        <v>161</v>
      </c>
      <c r="M6" s="684" t="s">
        <v>160</v>
      </c>
      <c r="N6" s="683" t="s">
        <v>159</v>
      </c>
      <c r="O6" s="682" t="s">
        <v>159</v>
      </c>
      <c r="P6" s="681" t="s">
        <v>158</v>
      </c>
      <c r="Q6" s="680" t="s">
        <v>157</v>
      </c>
      <c r="R6" s="679" t="s">
        <v>157</v>
      </c>
      <c r="S6" s="678" t="s">
        <v>156</v>
      </c>
      <c r="T6" s="677" t="s">
        <v>155</v>
      </c>
      <c r="U6" s="674" t="s">
        <v>154</v>
      </c>
      <c r="V6" s="676" t="s">
        <v>153</v>
      </c>
      <c r="W6" s="675" t="s">
        <v>152</v>
      </c>
      <c r="X6" s="674" t="s">
        <v>151</v>
      </c>
      <c r="Y6" s="672" t="s">
        <v>150</v>
      </c>
      <c r="Z6" s="671" t="s">
        <v>149</v>
      </c>
      <c r="AA6" s="674" t="s">
        <v>148</v>
      </c>
      <c r="AB6" s="673" t="s">
        <v>147</v>
      </c>
      <c r="AC6" s="999" t="s">
        <v>146</v>
      </c>
      <c r="AD6" s="999" t="s">
        <v>145</v>
      </c>
      <c r="AE6" s="999" t="s">
        <v>144</v>
      </c>
      <c r="AF6" s="999" t="s">
        <v>174</v>
      </c>
      <c r="AG6" s="999" t="s">
        <v>175</v>
      </c>
      <c r="AH6" s="999" t="s">
        <v>173</v>
      </c>
      <c r="AI6" s="999" t="s">
        <v>182</v>
      </c>
      <c r="AJ6" s="999" t="s">
        <v>181</v>
      </c>
      <c r="AK6" s="999" t="s">
        <v>180</v>
      </c>
      <c r="AL6" s="1152" t="s">
        <v>328</v>
      </c>
      <c r="AM6" s="1203" t="s">
        <v>329</v>
      </c>
      <c r="AN6" s="1204" t="s">
        <v>330</v>
      </c>
    </row>
    <row r="7" spans="2:42" ht="20.100000000000001" customHeight="1" thickTop="1" thickBot="1" x14ac:dyDescent="0.3">
      <c r="B7" s="670" t="s">
        <v>143</v>
      </c>
      <c r="C7" s="669">
        <v>136288</v>
      </c>
      <c r="D7" s="667">
        <v>147860</v>
      </c>
      <c r="E7" s="668">
        <v>11572</v>
      </c>
      <c r="F7" s="663">
        <v>108.49084292087345</v>
      </c>
      <c r="G7" s="667">
        <v>157053</v>
      </c>
      <c r="H7" s="667">
        <v>9193</v>
      </c>
      <c r="I7" s="663">
        <v>106.21736778033275</v>
      </c>
      <c r="J7" s="665">
        <v>168881</v>
      </c>
      <c r="K7" s="665">
        <v>11828</v>
      </c>
      <c r="L7" s="666">
        <v>107.53121557690717</v>
      </c>
      <c r="M7" s="665">
        <v>182833</v>
      </c>
      <c r="N7" s="664">
        <v>13952</v>
      </c>
      <c r="O7" s="663">
        <v>108.2614385277207</v>
      </c>
      <c r="P7" s="662">
        <v>202808</v>
      </c>
      <c r="Q7" s="661">
        <v>19975</v>
      </c>
      <c r="R7" s="660">
        <v>110.92527060213419</v>
      </c>
      <c r="S7" s="659">
        <v>211360</v>
      </c>
      <c r="T7" s="658">
        <v>212199</v>
      </c>
      <c r="U7" s="622">
        <v>839</v>
      </c>
      <c r="V7" s="533">
        <v>100.39695306585921</v>
      </c>
      <c r="W7" s="529">
        <v>215615</v>
      </c>
      <c r="X7" s="622">
        <v>3416</v>
      </c>
      <c r="Y7" s="533">
        <v>101.60980965980046</v>
      </c>
      <c r="Z7" s="657">
        <v>220391</v>
      </c>
      <c r="AA7" s="622">
        <v>4776</v>
      </c>
      <c r="AB7" s="530">
        <v>102.21505924912459</v>
      </c>
      <c r="AC7" s="1000">
        <v>228568</v>
      </c>
      <c r="AD7" s="1000">
        <v>-1165</v>
      </c>
      <c r="AE7" s="1016">
        <v>99.492889571807268</v>
      </c>
      <c r="AF7" s="1000">
        <v>241258.361</v>
      </c>
      <c r="AG7" s="1000">
        <v>12690.361000000004</v>
      </c>
      <c r="AH7" s="1016">
        <v>105.5521162192433</v>
      </c>
      <c r="AI7" s="1000">
        <v>252585.63099999999</v>
      </c>
      <c r="AJ7" s="1000">
        <v>11327.26999999999</v>
      </c>
      <c r="AK7" s="1016">
        <v>104.69507873345788</v>
      </c>
      <c r="AL7" s="1153">
        <v>264851.924</v>
      </c>
      <c r="AM7" s="1144">
        <v>12266.293000000005</v>
      </c>
      <c r="AN7" s="1205">
        <v>104.85629089486883</v>
      </c>
    </row>
    <row r="8" spans="2:42" ht="20.100000000000001" customHeight="1" x14ac:dyDescent="0.25">
      <c r="B8" s="656" t="s">
        <v>142</v>
      </c>
      <c r="C8" s="655">
        <v>134318</v>
      </c>
      <c r="D8" s="653">
        <v>143430</v>
      </c>
      <c r="E8" s="654">
        <v>9112</v>
      </c>
      <c r="F8" s="649">
        <v>106.78390089191323</v>
      </c>
      <c r="G8" s="653">
        <v>154176</v>
      </c>
      <c r="H8" s="653">
        <v>10746</v>
      </c>
      <c r="I8" s="649">
        <v>107.49215645262498</v>
      </c>
      <c r="J8" s="651">
        <v>164645</v>
      </c>
      <c r="K8" s="651">
        <v>10469</v>
      </c>
      <c r="L8" s="652">
        <v>106.79029161477791</v>
      </c>
      <c r="M8" s="651">
        <v>180370</v>
      </c>
      <c r="N8" s="650">
        <v>15725</v>
      </c>
      <c r="O8" s="649">
        <v>109.55085183273103</v>
      </c>
      <c r="P8" s="648">
        <v>199792</v>
      </c>
      <c r="Q8" s="647">
        <v>19422</v>
      </c>
      <c r="R8" s="646">
        <v>110.76786605311304</v>
      </c>
      <c r="S8" s="645">
        <v>207425</v>
      </c>
      <c r="T8" s="608">
        <v>208740</v>
      </c>
      <c r="U8" s="644">
        <v>1315</v>
      </c>
      <c r="V8" s="606">
        <v>100.63396408340364</v>
      </c>
      <c r="W8" s="605">
        <v>212782</v>
      </c>
      <c r="X8" s="603">
        <v>4042</v>
      </c>
      <c r="Y8" s="604">
        <v>101.93638018587717</v>
      </c>
      <c r="Z8" s="600">
        <v>217642</v>
      </c>
      <c r="AA8" s="603">
        <v>4860</v>
      </c>
      <c r="AB8" s="602">
        <v>102.28402778430505</v>
      </c>
      <c r="AC8" s="1001">
        <v>225757</v>
      </c>
      <c r="AD8" s="1001">
        <v>-1359</v>
      </c>
      <c r="AE8" s="1017">
        <v>99.401627362228993</v>
      </c>
      <c r="AF8" s="1001">
        <v>238475.67199999999</v>
      </c>
      <c r="AG8" s="1001">
        <v>12718.671999999991</v>
      </c>
      <c r="AH8" s="1017">
        <v>105.63378854254795</v>
      </c>
      <c r="AI8" s="1001">
        <v>249693.29800000001</v>
      </c>
      <c r="AJ8" s="1001">
        <v>11217.626000000018</v>
      </c>
      <c r="AK8" s="1017">
        <v>104.70388694407372</v>
      </c>
      <c r="AL8" s="1154">
        <v>261750.77499999999</v>
      </c>
      <c r="AM8" s="1145">
        <v>12057.476999999984</v>
      </c>
      <c r="AN8" s="1206">
        <v>104.8289149514938</v>
      </c>
    </row>
    <row r="9" spans="2:42" ht="20.100000000000001" customHeight="1" x14ac:dyDescent="0.25">
      <c r="B9" s="1113" t="s">
        <v>327</v>
      </c>
      <c r="C9" s="598">
        <v>30491</v>
      </c>
      <c r="D9" s="588">
        <v>32112</v>
      </c>
      <c r="E9" s="591">
        <v>1621</v>
      </c>
      <c r="F9" s="583">
        <v>105.31632284936538</v>
      </c>
      <c r="G9" s="588">
        <v>33483</v>
      </c>
      <c r="H9" s="588">
        <v>1371</v>
      </c>
      <c r="I9" s="583">
        <v>104.26943198804186</v>
      </c>
      <c r="J9" s="587">
        <v>34369</v>
      </c>
      <c r="K9" s="587">
        <v>886</v>
      </c>
      <c r="L9" s="586">
        <v>102.64611892602215</v>
      </c>
      <c r="M9" s="587">
        <v>42309</v>
      </c>
      <c r="N9" s="584">
        <v>7940</v>
      </c>
      <c r="O9" s="583">
        <v>123.10221420466118</v>
      </c>
      <c r="P9" s="597">
        <v>47789</v>
      </c>
      <c r="Q9" s="581">
        <v>5480</v>
      </c>
      <c r="R9" s="580">
        <v>112.95232692807677</v>
      </c>
      <c r="S9" s="596">
        <v>47159</v>
      </c>
      <c r="T9" s="578">
        <v>49204</v>
      </c>
      <c r="U9" s="641">
        <v>2045</v>
      </c>
      <c r="V9" s="576">
        <v>104.33639390148221</v>
      </c>
      <c r="W9" s="575">
        <v>52473</v>
      </c>
      <c r="X9" s="572">
        <v>3269</v>
      </c>
      <c r="Y9" s="550">
        <v>106.64376879928462</v>
      </c>
      <c r="Z9" s="572">
        <v>52960</v>
      </c>
      <c r="AA9" s="572">
        <v>487</v>
      </c>
      <c r="AB9" s="574">
        <v>100.92809635431554</v>
      </c>
      <c r="AC9" s="1002">
        <v>53676</v>
      </c>
      <c r="AD9" s="1002">
        <v>-5300</v>
      </c>
      <c r="AE9" s="1018">
        <v>91.013293543136186</v>
      </c>
      <c r="AF9" s="1002">
        <v>59867.19</v>
      </c>
      <c r="AG9" s="1002">
        <v>6191.1900000000023</v>
      </c>
      <c r="AH9" s="1018">
        <v>111.53437290409123</v>
      </c>
      <c r="AI9" s="1002">
        <v>60944.392</v>
      </c>
      <c r="AJ9" s="1002">
        <v>1077.2019999999975</v>
      </c>
      <c r="AK9" s="1018">
        <v>101.79931946029201</v>
      </c>
      <c r="AL9" s="1155">
        <v>62253.527000000002</v>
      </c>
      <c r="AM9" s="1146">
        <v>1309.135000000002</v>
      </c>
      <c r="AN9" s="1207">
        <v>102.14808115568698</v>
      </c>
      <c r="AP9" s="488"/>
    </row>
    <row r="10" spans="2:42" ht="20.100000000000001" customHeight="1" x14ac:dyDescent="0.25">
      <c r="B10" s="642" t="s">
        <v>141</v>
      </c>
      <c r="C10" s="598">
        <v>1551</v>
      </c>
      <c r="D10" s="588">
        <v>3936</v>
      </c>
      <c r="E10" s="591">
        <v>2385</v>
      </c>
      <c r="F10" s="583">
        <v>253.77176015473884</v>
      </c>
      <c r="G10" s="588">
        <v>2550</v>
      </c>
      <c r="H10" s="588">
        <v>-1386</v>
      </c>
      <c r="I10" s="583">
        <v>64.786585365853654</v>
      </c>
      <c r="J10" s="587">
        <v>4064</v>
      </c>
      <c r="K10" s="587">
        <v>1514</v>
      </c>
      <c r="L10" s="586">
        <v>159.37254901960785</v>
      </c>
      <c r="M10" s="587">
        <v>2227</v>
      </c>
      <c r="N10" s="584">
        <v>-1837</v>
      </c>
      <c r="O10" s="583">
        <v>54.798228346456689</v>
      </c>
      <c r="P10" s="597">
        <v>2688</v>
      </c>
      <c r="Q10" s="581">
        <v>461</v>
      </c>
      <c r="R10" s="580">
        <v>120.70049393803323</v>
      </c>
      <c r="S10" s="596">
        <v>3542</v>
      </c>
      <c r="T10" s="578">
        <v>3074</v>
      </c>
      <c r="U10" s="641">
        <v>-468</v>
      </c>
      <c r="V10" s="576">
        <v>86.787125917560701</v>
      </c>
      <c r="W10" s="575">
        <v>2220</v>
      </c>
      <c r="X10" s="572">
        <v>-854</v>
      </c>
      <c r="Y10" s="550">
        <v>72.218607677293434</v>
      </c>
      <c r="Z10" s="572">
        <v>2200</v>
      </c>
      <c r="AA10" s="572">
        <v>-20</v>
      </c>
      <c r="AB10" s="574">
        <v>99.099099099099092</v>
      </c>
      <c r="AC10" s="1002">
        <v>2159</v>
      </c>
      <c r="AD10" s="1002">
        <v>75</v>
      </c>
      <c r="AE10" s="1018">
        <v>103.59884836852207</v>
      </c>
      <c r="AF10" s="1002">
        <v>2040.6830000000132</v>
      </c>
      <c r="AG10" s="1002">
        <v>-118.31699999998682</v>
      </c>
      <c r="AH10" s="1017">
        <v>94.519823992589764</v>
      </c>
      <c r="AI10" s="1002">
        <v>2094.0729999999839</v>
      </c>
      <c r="AJ10" s="1002">
        <v>53.389999999970769</v>
      </c>
      <c r="AK10" s="1017">
        <v>102.61628092163116</v>
      </c>
      <c r="AL10" s="1155">
        <v>2091.1860000000047</v>
      </c>
      <c r="AM10" s="1146">
        <v>-2.8869999999792526</v>
      </c>
      <c r="AN10" s="1207">
        <v>99.862134701131282</v>
      </c>
    </row>
    <row r="11" spans="2:42" ht="20.100000000000001" customHeight="1" x14ac:dyDescent="0.25">
      <c r="B11" s="599" t="s">
        <v>140</v>
      </c>
      <c r="C11" s="598">
        <v>419</v>
      </c>
      <c r="D11" s="588">
        <v>491</v>
      </c>
      <c r="E11" s="591">
        <v>72</v>
      </c>
      <c r="F11" s="583">
        <v>117.18377088305489</v>
      </c>
      <c r="G11" s="588">
        <v>302</v>
      </c>
      <c r="H11" s="588">
        <v>-189</v>
      </c>
      <c r="I11" s="583">
        <v>61.507128309572302</v>
      </c>
      <c r="J11" s="587">
        <v>113</v>
      </c>
      <c r="K11" s="587">
        <v>-189</v>
      </c>
      <c r="L11" s="586">
        <v>37.41721854304636</v>
      </c>
      <c r="M11" s="587">
        <v>133</v>
      </c>
      <c r="N11" s="584">
        <v>20</v>
      </c>
      <c r="O11" s="583">
        <v>117.69911504424779</v>
      </c>
      <c r="P11" s="562">
        <v>133</v>
      </c>
      <c r="Q11" s="561">
        <v>0</v>
      </c>
      <c r="R11" s="560">
        <v>100</v>
      </c>
      <c r="S11" s="559">
        <v>117</v>
      </c>
      <c r="T11" s="558">
        <v>109</v>
      </c>
      <c r="U11" s="641">
        <v>-8</v>
      </c>
      <c r="V11" s="576">
        <v>93.162393162393158</v>
      </c>
      <c r="W11" s="555">
        <v>98</v>
      </c>
      <c r="X11" s="572">
        <v>-11</v>
      </c>
      <c r="Y11" s="550">
        <v>89.908256880733944</v>
      </c>
      <c r="Z11" s="551">
        <v>94</v>
      </c>
      <c r="AA11" s="572">
        <v>-4</v>
      </c>
      <c r="AB11" s="574">
        <v>95.918367346938766</v>
      </c>
      <c r="AC11" s="1019">
        <v>83</v>
      </c>
      <c r="AD11" s="1002">
        <v>-7</v>
      </c>
      <c r="AE11" s="1018">
        <v>92.222222222222229</v>
      </c>
      <c r="AF11" s="1019">
        <v>67.611000000000004</v>
      </c>
      <c r="AG11" s="1002">
        <v>-15.388999999999996</v>
      </c>
      <c r="AH11" s="1114">
        <v>81.45903614457832</v>
      </c>
      <c r="AI11" s="1019">
        <v>61.743000000000002</v>
      </c>
      <c r="AJ11" s="1019">
        <v>-5.8680000000000021</v>
      </c>
      <c r="AK11" s="1114">
        <v>91.320938900474772</v>
      </c>
      <c r="AL11" s="1156">
        <v>64.046999999999997</v>
      </c>
      <c r="AM11" s="1147">
        <v>2.3039999999999949</v>
      </c>
      <c r="AN11" s="1207">
        <v>103.73159710412516</v>
      </c>
    </row>
    <row r="12" spans="2:42" ht="20.100000000000001" customHeight="1" thickBot="1" x14ac:dyDescent="0.3">
      <c r="B12" s="640" t="s">
        <v>139</v>
      </c>
      <c r="C12" s="639">
        <v>0</v>
      </c>
      <c r="D12" s="636">
        <v>3</v>
      </c>
      <c r="E12" s="638">
        <v>3</v>
      </c>
      <c r="F12" s="637" t="s">
        <v>131</v>
      </c>
      <c r="G12" s="636">
        <v>25</v>
      </c>
      <c r="H12" s="636">
        <v>22</v>
      </c>
      <c r="I12" s="632">
        <v>833.33333333333337</v>
      </c>
      <c r="J12" s="634">
        <v>59</v>
      </c>
      <c r="K12" s="634">
        <v>34</v>
      </c>
      <c r="L12" s="635">
        <v>236</v>
      </c>
      <c r="M12" s="634">
        <v>103</v>
      </c>
      <c r="N12" s="633">
        <v>44</v>
      </c>
      <c r="O12" s="632">
        <v>174.57627118644069</v>
      </c>
      <c r="P12" s="631">
        <v>195</v>
      </c>
      <c r="Q12" s="528">
        <v>92</v>
      </c>
      <c r="R12" s="630">
        <v>189.32038834951456</v>
      </c>
      <c r="S12" s="629">
        <v>276</v>
      </c>
      <c r="T12" s="628">
        <v>276</v>
      </c>
      <c r="U12" s="627">
        <v>0</v>
      </c>
      <c r="V12" s="626">
        <v>100</v>
      </c>
      <c r="W12" s="625">
        <v>515</v>
      </c>
      <c r="X12" s="623">
        <v>239</v>
      </c>
      <c r="Y12" s="624">
        <v>186.59420289855072</v>
      </c>
      <c r="Z12" s="623">
        <v>455</v>
      </c>
      <c r="AA12" s="551">
        <v>-60</v>
      </c>
      <c r="AB12" s="554">
        <v>88.349514563106794</v>
      </c>
      <c r="AC12" s="1021">
        <v>569</v>
      </c>
      <c r="AD12" s="1021">
        <v>126</v>
      </c>
      <c r="AE12" s="1020">
        <v>128.44243792325057</v>
      </c>
      <c r="AF12" s="1021">
        <v>674.39499999999998</v>
      </c>
      <c r="AG12" s="1021">
        <v>105.39499999999998</v>
      </c>
      <c r="AH12" s="1022">
        <v>118.52284710017575</v>
      </c>
      <c r="AI12" s="1021">
        <v>736.51700000000005</v>
      </c>
      <c r="AJ12" s="1021">
        <v>62.122000000000071</v>
      </c>
      <c r="AK12" s="1022">
        <v>109.21151550649103</v>
      </c>
      <c r="AL12" s="1157">
        <v>945.91600000000005</v>
      </c>
      <c r="AM12" s="1148">
        <v>209.399</v>
      </c>
      <c r="AN12" s="1208">
        <v>128.43097986876066</v>
      </c>
    </row>
    <row r="13" spans="2:42" ht="20.100000000000001" customHeight="1" thickTop="1" thickBot="1" x14ac:dyDescent="0.3">
      <c r="B13" s="756"/>
      <c r="C13" s="757"/>
      <c r="D13" s="757"/>
      <c r="E13" s="758"/>
      <c r="F13" s="759"/>
      <c r="G13" s="757"/>
      <c r="H13" s="758"/>
      <c r="I13" s="759"/>
      <c r="J13" s="757"/>
      <c r="K13" s="758"/>
      <c r="L13" s="759"/>
      <c r="M13" s="757"/>
      <c r="N13" s="758"/>
      <c r="O13" s="759"/>
      <c r="P13" s="760"/>
      <c r="Q13" s="661"/>
      <c r="R13" s="761"/>
      <c r="S13" s="762"/>
      <c r="T13" s="763"/>
      <c r="U13" s="763"/>
      <c r="V13" s="764"/>
      <c r="W13" s="763"/>
      <c r="X13" s="763"/>
      <c r="Y13" s="765"/>
      <c r="Z13" s="763"/>
      <c r="AA13" s="766"/>
      <c r="AB13" s="767"/>
      <c r="AC13" s="1003"/>
      <c r="AD13" s="1004"/>
      <c r="AE13" s="1010"/>
      <c r="AF13" s="1003"/>
      <c r="AG13" s="1004"/>
      <c r="AH13" s="1010"/>
      <c r="AI13" s="1010"/>
      <c r="AJ13" s="1010"/>
      <c r="AK13" s="1010"/>
      <c r="AL13" s="1010"/>
      <c r="AM13" s="1004"/>
      <c r="AN13" s="1010"/>
    </row>
    <row r="14" spans="2:42" ht="20.100000000000001" customHeight="1" thickTop="1" thickBot="1" x14ac:dyDescent="0.3">
      <c r="B14" s="548" t="s">
        <v>138</v>
      </c>
      <c r="C14" s="547">
        <v>137487</v>
      </c>
      <c r="D14" s="546">
        <v>147736</v>
      </c>
      <c r="E14" s="545">
        <v>10249</v>
      </c>
      <c r="F14" s="769">
        <v>107.45452297308108</v>
      </c>
      <c r="G14" s="545">
        <v>156811</v>
      </c>
      <c r="H14" s="546">
        <v>9075</v>
      </c>
      <c r="I14" s="540">
        <v>106.14271403043267</v>
      </c>
      <c r="J14" s="542">
        <v>168417</v>
      </c>
      <c r="K14" s="542">
        <v>11606</v>
      </c>
      <c r="L14" s="543">
        <v>107.4012664927843</v>
      </c>
      <c r="M14" s="542">
        <v>180011</v>
      </c>
      <c r="N14" s="541">
        <v>11594</v>
      </c>
      <c r="O14" s="540">
        <v>106.88410314873202</v>
      </c>
      <c r="P14" s="539">
        <v>185610</v>
      </c>
      <c r="Q14" s="538">
        <v>5599</v>
      </c>
      <c r="R14" s="537">
        <v>103.11036547766525</v>
      </c>
      <c r="S14" s="536">
        <v>200592</v>
      </c>
      <c r="T14" s="535">
        <v>218630</v>
      </c>
      <c r="U14" s="531">
        <v>18038</v>
      </c>
      <c r="V14" s="533">
        <v>108.99238254765893</v>
      </c>
      <c r="W14" s="534">
        <v>222500</v>
      </c>
      <c r="X14" s="531">
        <v>3870</v>
      </c>
      <c r="Y14" s="533">
        <v>101.77011389104879</v>
      </c>
      <c r="Z14" s="532">
        <v>225547</v>
      </c>
      <c r="AA14" s="531">
        <v>3047</v>
      </c>
      <c r="AB14" s="530">
        <v>101.3694382022472</v>
      </c>
      <c r="AC14" s="1000">
        <v>229905</v>
      </c>
      <c r="AD14" s="1000">
        <v>-1365</v>
      </c>
      <c r="AE14" s="1016">
        <v>99.409780775716698</v>
      </c>
      <c r="AF14" s="1000">
        <v>239012.467</v>
      </c>
      <c r="AG14" s="1046">
        <v>9107.4670000000042</v>
      </c>
      <c r="AH14" s="1011">
        <v>103.96140449316023</v>
      </c>
      <c r="AI14" s="1046">
        <v>252002.84299999999</v>
      </c>
      <c r="AJ14" s="1046">
        <v>12990.375999999989</v>
      </c>
      <c r="AK14" s="1011">
        <v>105.43502025775082</v>
      </c>
      <c r="AL14" s="1153">
        <v>258941.19699999999</v>
      </c>
      <c r="AM14" s="1144">
        <v>6938.3539999999921</v>
      </c>
      <c r="AN14" s="1209">
        <v>102.75328401751405</v>
      </c>
    </row>
    <row r="15" spans="2:42" ht="20.100000000000001" customHeight="1" x14ac:dyDescent="0.25">
      <c r="B15" s="621" t="s">
        <v>137</v>
      </c>
      <c r="C15" s="620">
        <v>132533</v>
      </c>
      <c r="D15" s="617">
        <v>142177</v>
      </c>
      <c r="E15" s="618">
        <v>9644</v>
      </c>
      <c r="F15" s="619">
        <v>107.27667826126324</v>
      </c>
      <c r="G15" s="618">
        <v>151311</v>
      </c>
      <c r="H15" s="617">
        <v>9134</v>
      </c>
      <c r="I15" s="613">
        <v>106.42438650414626</v>
      </c>
      <c r="J15" s="615">
        <v>162575</v>
      </c>
      <c r="K15" s="615">
        <v>11264</v>
      </c>
      <c r="L15" s="616">
        <v>107.44427040995038</v>
      </c>
      <c r="M15" s="615">
        <v>174485</v>
      </c>
      <c r="N15" s="614">
        <v>11910</v>
      </c>
      <c r="O15" s="613">
        <v>107.32584960787328</v>
      </c>
      <c r="P15" s="612">
        <v>179527</v>
      </c>
      <c r="Q15" s="611">
        <v>5042</v>
      </c>
      <c r="R15" s="610">
        <v>102.88964667449925</v>
      </c>
      <c r="S15" s="609">
        <v>193528</v>
      </c>
      <c r="T15" s="768">
        <v>210033</v>
      </c>
      <c r="U15" s="607">
        <v>16505</v>
      </c>
      <c r="V15" s="606">
        <v>108.52848166673556</v>
      </c>
      <c r="W15" s="643">
        <v>214373</v>
      </c>
      <c r="X15" s="601">
        <v>4340</v>
      </c>
      <c r="Y15" s="604">
        <v>102.06634195578789</v>
      </c>
      <c r="Z15" s="603">
        <v>217653</v>
      </c>
      <c r="AA15" s="601">
        <v>3280</v>
      </c>
      <c r="AB15" s="602">
        <v>101.5300434289766</v>
      </c>
      <c r="AC15" s="1023">
        <v>222985</v>
      </c>
      <c r="AD15" s="1005">
        <v>216</v>
      </c>
      <c r="AE15" s="1017">
        <v>100.09696142641032</v>
      </c>
      <c r="AF15" s="1023">
        <v>231878.47099999999</v>
      </c>
      <c r="AG15" s="1023">
        <v>8893.4709999999905</v>
      </c>
      <c r="AH15" s="1050">
        <v>103.98837186357825</v>
      </c>
      <c r="AI15" s="1023">
        <v>244753.421</v>
      </c>
      <c r="AJ15" s="1023">
        <v>12874.950000000012</v>
      </c>
      <c r="AK15" s="1050">
        <v>105.552455967333</v>
      </c>
      <c r="AL15" s="1158">
        <v>251473.42</v>
      </c>
      <c r="AM15" s="1145">
        <v>6719.9990000000107</v>
      </c>
      <c r="AN15" s="1206">
        <v>102.74562004998494</v>
      </c>
    </row>
    <row r="16" spans="2:42" ht="20.100000000000001" customHeight="1" x14ac:dyDescent="0.25">
      <c r="B16" s="599" t="s">
        <v>136</v>
      </c>
      <c r="C16" s="598">
        <v>4654</v>
      </c>
      <c r="D16" s="588">
        <v>5249</v>
      </c>
      <c r="E16" s="591">
        <v>595</v>
      </c>
      <c r="F16" s="590">
        <v>112.78470133218737</v>
      </c>
      <c r="G16" s="591">
        <v>5272</v>
      </c>
      <c r="H16" s="588">
        <v>23</v>
      </c>
      <c r="I16" s="583">
        <v>100.43817870070491</v>
      </c>
      <c r="J16" s="587">
        <v>5580</v>
      </c>
      <c r="K16" s="587">
        <v>308</v>
      </c>
      <c r="L16" s="586">
        <v>105.84218512898332</v>
      </c>
      <c r="M16" s="587">
        <v>5185</v>
      </c>
      <c r="N16" s="584">
        <v>-395</v>
      </c>
      <c r="O16" s="583">
        <v>92.921146953405014</v>
      </c>
      <c r="P16" s="597">
        <v>5707</v>
      </c>
      <c r="Q16" s="581">
        <v>522</v>
      </c>
      <c r="R16" s="580">
        <v>110.06750241080039</v>
      </c>
      <c r="S16" s="596">
        <v>6638</v>
      </c>
      <c r="T16" s="578">
        <v>8163</v>
      </c>
      <c r="U16" s="577">
        <v>1525</v>
      </c>
      <c r="V16" s="576">
        <v>122.97378728532691</v>
      </c>
      <c r="W16" s="575">
        <v>7657</v>
      </c>
      <c r="X16" s="573">
        <v>-506</v>
      </c>
      <c r="Y16" s="550">
        <v>93.80129854220263</v>
      </c>
      <c r="Z16" s="572">
        <v>7274</v>
      </c>
      <c r="AA16" s="573">
        <v>-383</v>
      </c>
      <c r="AB16" s="574">
        <v>94.998041008227759</v>
      </c>
      <c r="AC16" s="1024">
        <v>6274</v>
      </c>
      <c r="AD16" s="1006">
        <v>-1556</v>
      </c>
      <c r="AE16" s="1018">
        <v>80.127713920817371</v>
      </c>
      <c r="AF16" s="1024">
        <v>6421.5620000000135</v>
      </c>
      <c r="AG16" s="1024">
        <v>147.56200000001354</v>
      </c>
      <c r="AH16" s="1051">
        <v>102.35196047178854</v>
      </c>
      <c r="AI16" s="1024">
        <v>6376.7379999999912</v>
      </c>
      <c r="AJ16" s="1024">
        <v>-44.824000000022352</v>
      </c>
      <c r="AK16" s="1051">
        <v>99.30197668417712</v>
      </c>
      <c r="AL16" s="1159">
        <v>6391.2159999999731</v>
      </c>
      <c r="AM16" s="1146">
        <v>14.477999999981876</v>
      </c>
      <c r="AN16" s="1207">
        <v>100.22704398393006</v>
      </c>
    </row>
    <row r="17" spans="1:67" s="486" customFormat="1" ht="19.5" customHeight="1" x14ac:dyDescent="0.25">
      <c r="A17" s="595"/>
      <c r="B17" s="594" t="s">
        <v>135</v>
      </c>
      <c r="C17" s="593">
        <v>3</v>
      </c>
      <c r="D17" s="592">
        <v>24</v>
      </c>
      <c r="E17" s="591">
        <v>21</v>
      </c>
      <c r="F17" s="590">
        <v>800</v>
      </c>
      <c r="G17" s="589">
        <v>66</v>
      </c>
      <c r="H17" s="588">
        <v>42</v>
      </c>
      <c r="I17" s="583">
        <v>275</v>
      </c>
      <c r="J17" s="585">
        <v>180</v>
      </c>
      <c r="K17" s="587">
        <v>114</v>
      </c>
      <c r="L17" s="586">
        <v>272.72727272727269</v>
      </c>
      <c r="M17" s="585">
        <v>269</v>
      </c>
      <c r="N17" s="584">
        <v>89</v>
      </c>
      <c r="O17" s="583">
        <v>149.44444444444446</v>
      </c>
      <c r="P17" s="582">
        <v>312</v>
      </c>
      <c r="Q17" s="581">
        <v>43</v>
      </c>
      <c r="R17" s="580">
        <v>115.98513011152416</v>
      </c>
      <c r="S17" s="579">
        <v>375</v>
      </c>
      <c r="T17" s="578">
        <v>378</v>
      </c>
      <c r="U17" s="577">
        <v>3</v>
      </c>
      <c r="V17" s="576">
        <v>100.8</v>
      </c>
      <c r="W17" s="575">
        <v>421</v>
      </c>
      <c r="X17" s="573">
        <v>43</v>
      </c>
      <c r="Y17" s="550">
        <v>111.37566137566137</v>
      </c>
      <c r="Z17" s="572">
        <v>551</v>
      </c>
      <c r="AA17" s="573">
        <v>130</v>
      </c>
      <c r="AB17" s="574">
        <v>130.87885985748218</v>
      </c>
      <c r="AC17" s="1024">
        <v>592</v>
      </c>
      <c r="AD17" s="1006">
        <v>-31</v>
      </c>
      <c r="AE17" s="1018">
        <v>95.024077046548967</v>
      </c>
      <c r="AF17" s="1024">
        <v>675.404</v>
      </c>
      <c r="AG17" s="1024">
        <v>83.403999999999996</v>
      </c>
      <c r="AH17" s="1051">
        <v>114.08851351351352</v>
      </c>
      <c r="AI17" s="1024">
        <v>836.96600000000001</v>
      </c>
      <c r="AJ17" s="1024">
        <v>161.56200000000001</v>
      </c>
      <c r="AK17" s="1051">
        <v>123.92079407288084</v>
      </c>
      <c r="AL17" s="1159">
        <v>1037.3989999999999</v>
      </c>
      <c r="AM17" s="1146">
        <v>200.43299999999988</v>
      </c>
      <c r="AN17" s="1207">
        <v>123.94756776260922</v>
      </c>
    </row>
    <row r="18" spans="1:67" ht="20.100000000000001" customHeight="1" thickBot="1" x14ac:dyDescent="0.3">
      <c r="B18" s="571" t="s">
        <v>134</v>
      </c>
      <c r="C18" s="570">
        <v>297</v>
      </c>
      <c r="D18" s="567">
        <v>286</v>
      </c>
      <c r="E18" s="568">
        <v>-11</v>
      </c>
      <c r="F18" s="569">
        <v>96.296296296296291</v>
      </c>
      <c r="G18" s="568">
        <v>162</v>
      </c>
      <c r="H18" s="567">
        <v>-124</v>
      </c>
      <c r="I18" s="563">
        <v>56.643356643356647</v>
      </c>
      <c r="J18" s="565">
        <v>82</v>
      </c>
      <c r="K18" s="565">
        <v>-80</v>
      </c>
      <c r="L18" s="566">
        <v>50.617283950617285</v>
      </c>
      <c r="M18" s="565">
        <v>72</v>
      </c>
      <c r="N18" s="564">
        <v>-10</v>
      </c>
      <c r="O18" s="563">
        <v>87.804878048780495</v>
      </c>
      <c r="P18" s="562">
        <v>64</v>
      </c>
      <c r="Q18" s="561">
        <v>-8</v>
      </c>
      <c r="R18" s="560">
        <v>88.888888888888886</v>
      </c>
      <c r="S18" s="559">
        <v>51</v>
      </c>
      <c r="T18" s="558">
        <v>56</v>
      </c>
      <c r="U18" s="557">
        <v>5</v>
      </c>
      <c r="V18" s="556">
        <v>109.80392156862746</v>
      </c>
      <c r="W18" s="555">
        <v>49</v>
      </c>
      <c r="X18" s="553">
        <v>-7</v>
      </c>
      <c r="Y18" s="552">
        <v>87.5</v>
      </c>
      <c r="Z18" s="551">
        <v>69</v>
      </c>
      <c r="AA18" s="553">
        <v>20</v>
      </c>
      <c r="AB18" s="554">
        <v>140.81632653061226</v>
      </c>
      <c r="AC18" s="1026">
        <v>54</v>
      </c>
      <c r="AD18" s="1007">
        <v>6</v>
      </c>
      <c r="AE18" s="1025">
        <v>112.5</v>
      </c>
      <c r="AF18" s="1026">
        <v>37.03</v>
      </c>
      <c r="AG18" s="1047">
        <v>-16.97</v>
      </c>
      <c r="AH18" s="1029">
        <v>68.574074074074076</v>
      </c>
      <c r="AI18" s="1026">
        <v>35.718000000000004</v>
      </c>
      <c r="AJ18" s="1047">
        <v>-1.3119999999999976</v>
      </c>
      <c r="AK18" s="1029">
        <v>96.456926816095063</v>
      </c>
      <c r="AL18" s="1160">
        <v>39.161999999999999</v>
      </c>
      <c r="AM18" s="1147">
        <v>3.4439999999999955</v>
      </c>
      <c r="AN18" s="1207">
        <v>109.64219721149</v>
      </c>
    </row>
    <row r="19" spans="1:67" ht="20.100000000000001" customHeight="1" thickBot="1" x14ac:dyDescent="0.3">
      <c r="B19" s="548" t="s">
        <v>133</v>
      </c>
      <c r="C19" s="547">
        <v>-1199</v>
      </c>
      <c r="D19" s="546">
        <v>124</v>
      </c>
      <c r="E19" s="545">
        <v>1323</v>
      </c>
      <c r="F19" s="549" t="s">
        <v>131</v>
      </c>
      <c r="G19" s="545">
        <v>242</v>
      </c>
      <c r="H19" s="546">
        <v>118</v>
      </c>
      <c r="I19" s="540">
        <v>195.16129032258064</v>
      </c>
      <c r="J19" s="542">
        <v>464</v>
      </c>
      <c r="K19" s="542">
        <v>222</v>
      </c>
      <c r="L19" s="543">
        <v>191.73553719008265</v>
      </c>
      <c r="M19" s="542">
        <v>2822</v>
      </c>
      <c r="N19" s="541">
        <v>2358</v>
      </c>
      <c r="O19" s="540">
        <v>608.18965517241384</v>
      </c>
      <c r="P19" s="539">
        <v>17198</v>
      </c>
      <c r="Q19" s="538">
        <v>14376</v>
      </c>
      <c r="R19" s="537">
        <v>609.4259390503189</v>
      </c>
      <c r="S19" s="536">
        <v>10768</v>
      </c>
      <c r="T19" s="535">
        <v>-6431</v>
      </c>
      <c r="U19" s="531">
        <v>-17199</v>
      </c>
      <c r="V19" s="533">
        <v>-59.723254086181278</v>
      </c>
      <c r="W19" s="534">
        <v>-6885</v>
      </c>
      <c r="X19" s="531">
        <v>-454</v>
      </c>
      <c r="Y19" s="533">
        <v>107.05955527911676</v>
      </c>
      <c r="Z19" s="532">
        <v>-5156</v>
      </c>
      <c r="AA19" s="531">
        <v>1729</v>
      </c>
      <c r="AB19" s="530">
        <v>74.887436456063909</v>
      </c>
      <c r="AC19" s="1027">
        <v>-1337</v>
      </c>
      <c r="AD19" s="1008">
        <v>200</v>
      </c>
      <c r="AE19" s="1031">
        <v>19.836795252225521</v>
      </c>
      <c r="AF19" s="1027">
        <v>2245.8940000000002</v>
      </c>
      <c r="AG19" s="1048">
        <v>3582.8940000000002</v>
      </c>
      <c r="AH19" s="1030">
        <v>-167.98010471204191</v>
      </c>
      <c r="AI19" s="1115">
        <v>582.78800000000047</v>
      </c>
      <c r="AJ19" s="1048">
        <v>-1663.1059999999998</v>
      </c>
      <c r="AK19" s="1030">
        <v>25.949043009153609</v>
      </c>
      <c r="AL19" s="1161">
        <v>5910.7270000000135</v>
      </c>
      <c r="AM19" s="1149">
        <v>5327.939000000013</v>
      </c>
      <c r="AN19" s="1214">
        <v>1014.2156324426736</v>
      </c>
      <c r="AO19" s="1215"/>
      <c r="AP19" s="486"/>
    </row>
    <row r="20" spans="1:67" ht="20.100000000000001" customHeight="1" thickTop="1" thickBot="1" x14ac:dyDescent="0.3">
      <c r="B20" s="548" t="s">
        <v>132</v>
      </c>
      <c r="C20" s="547">
        <v>-1321</v>
      </c>
      <c r="D20" s="546">
        <v>-81</v>
      </c>
      <c r="E20" s="545">
        <v>1240</v>
      </c>
      <c r="F20" s="540">
        <v>6.1317183951551852</v>
      </c>
      <c r="G20" s="545">
        <v>102</v>
      </c>
      <c r="H20" s="545">
        <v>183</v>
      </c>
      <c r="I20" s="544" t="s">
        <v>131</v>
      </c>
      <c r="J20" s="542">
        <v>433</v>
      </c>
      <c r="K20" s="542">
        <v>331</v>
      </c>
      <c r="L20" s="543">
        <v>424.50980392156862</v>
      </c>
      <c r="M20" s="542">
        <v>2761</v>
      </c>
      <c r="N20" s="541">
        <v>2328</v>
      </c>
      <c r="O20" s="540">
        <v>637.64434180138562</v>
      </c>
      <c r="P20" s="539">
        <v>17129</v>
      </c>
      <c r="Q20" s="538">
        <v>14368</v>
      </c>
      <c r="R20" s="537">
        <v>620.39116262223831</v>
      </c>
      <c r="S20" s="536">
        <v>10702</v>
      </c>
      <c r="T20" s="535">
        <v>-6484</v>
      </c>
      <c r="U20" s="531">
        <v>-17186</v>
      </c>
      <c r="V20" s="533">
        <v>-60.586806204447761</v>
      </c>
      <c r="W20" s="534">
        <v>-6934</v>
      </c>
      <c r="X20" s="531">
        <v>-450</v>
      </c>
      <c r="Y20" s="533">
        <v>106.94016039481802</v>
      </c>
      <c r="Z20" s="532">
        <v>-5181</v>
      </c>
      <c r="AA20" s="531">
        <v>1753</v>
      </c>
      <c r="AB20" s="530">
        <v>74.718777040669167</v>
      </c>
      <c r="AC20" s="1028">
        <v>-1366</v>
      </c>
      <c r="AD20" s="1009">
        <v>213</v>
      </c>
      <c r="AE20" s="1032">
        <v>20.141551164848124</v>
      </c>
      <c r="AF20" s="1028">
        <v>2215.3130000000001</v>
      </c>
      <c r="AG20" s="1049">
        <v>3581.3130000000001</v>
      </c>
      <c r="AH20" s="1012">
        <v>-162.17518301610542</v>
      </c>
      <c r="AI20" s="1116">
        <v>556.76300000000049</v>
      </c>
      <c r="AJ20" s="1049">
        <v>-1658.5499999999997</v>
      </c>
      <c r="AK20" s="1012">
        <v>25.132475636625635</v>
      </c>
      <c r="AL20" s="1162">
        <v>5885.8420000000133</v>
      </c>
      <c r="AM20" s="1211">
        <v>5329.0790000000125</v>
      </c>
      <c r="AN20" s="1212">
        <v>1057.1539416232774</v>
      </c>
    </row>
    <row r="21" spans="1:67" ht="10.5" customHeight="1" thickTop="1" x14ac:dyDescent="0.2">
      <c r="B21" s="527"/>
      <c r="C21" s="525"/>
      <c r="D21" s="525"/>
      <c r="E21" s="525"/>
      <c r="F21" s="524"/>
      <c r="G21" s="525"/>
      <c r="H21" s="525"/>
      <c r="I21" s="526"/>
      <c r="J21" s="525"/>
      <c r="K21" s="525"/>
      <c r="L21" s="524"/>
      <c r="M21" s="525"/>
      <c r="N21" s="525"/>
      <c r="O21" s="524"/>
      <c r="P21" s="523"/>
      <c r="Q21" s="523"/>
      <c r="R21" s="522"/>
      <c r="S21" s="512"/>
      <c r="AM21" s="1213"/>
      <c r="AN21" s="1213"/>
    </row>
    <row r="22" spans="1:67" s="517" customFormat="1" hidden="1" x14ac:dyDescent="0.2">
      <c r="B22" s="521"/>
      <c r="C22" s="520"/>
      <c r="D22" s="518"/>
      <c r="E22" s="518"/>
      <c r="F22" s="519"/>
      <c r="G22" s="518"/>
      <c r="H22" s="518"/>
      <c r="I22" s="518"/>
      <c r="J22" s="518"/>
      <c r="K22" s="518"/>
      <c r="L22" s="518"/>
      <c r="M22" s="518"/>
      <c r="N22" s="518"/>
      <c r="O22" s="518"/>
      <c r="P22" s="518"/>
      <c r="Q22" s="518"/>
      <c r="R22" s="518"/>
      <c r="S22" s="518"/>
      <c r="T22" s="494"/>
      <c r="U22" s="494"/>
      <c r="V22" s="494"/>
      <c r="W22" s="494"/>
      <c r="X22" s="494"/>
      <c r="Y22" s="494"/>
      <c r="Z22" s="494"/>
      <c r="AA22" s="494"/>
      <c r="AB22" s="494"/>
      <c r="AC22" s="490"/>
      <c r="AD22" s="490"/>
      <c r="AE22" s="490"/>
      <c r="AF22" s="494"/>
      <c r="AG22" s="494"/>
      <c r="AH22" s="494"/>
      <c r="AI22" s="494"/>
      <c r="AJ22" s="494"/>
      <c r="AK22" s="494"/>
      <c r="AL22" s="494"/>
      <c r="AM22" s="494"/>
      <c r="AN22" s="494"/>
      <c r="AO22" s="494"/>
      <c r="AP22" s="494"/>
      <c r="AQ22" s="494"/>
      <c r="AR22" s="494"/>
      <c r="AS22" s="494"/>
      <c r="AT22" s="494"/>
      <c r="AU22" s="494"/>
      <c r="AV22" s="494"/>
      <c r="AW22" s="494"/>
      <c r="AX22" s="494"/>
      <c r="AY22" s="494"/>
      <c r="AZ22" s="494"/>
      <c r="BA22" s="494"/>
      <c r="BB22" s="494"/>
      <c r="BC22" s="494"/>
      <c r="BD22" s="494"/>
      <c r="BE22" s="494"/>
      <c r="BF22" s="494"/>
      <c r="BG22" s="494"/>
      <c r="BH22" s="494"/>
      <c r="BI22" s="494"/>
      <c r="BJ22" s="494"/>
      <c r="BK22" s="494"/>
      <c r="BL22" s="494"/>
      <c r="BM22" s="494"/>
      <c r="BN22" s="494"/>
      <c r="BO22" s="494"/>
    </row>
    <row r="23" spans="1:67" hidden="1" x14ac:dyDescent="0.2">
      <c r="B23" s="516" t="s">
        <v>130</v>
      </c>
      <c r="C23" s="514"/>
      <c r="D23" s="512"/>
      <c r="E23" s="512"/>
      <c r="F23" s="513"/>
      <c r="G23" s="512"/>
      <c r="H23" s="512"/>
      <c r="I23" s="512"/>
      <c r="J23" s="515"/>
      <c r="K23" s="515"/>
      <c r="L23" s="515"/>
      <c r="M23" s="515"/>
      <c r="N23" s="515"/>
      <c r="O23" s="512"/>
      <c r="P23" s="512"/>
      <c r="Q23" s="512"/>
      <c r="R23" s="512"/>
      <c r="S23" s="512"/>
      <c r="T23" s="486"/>
      <c r="U23" s="486"/>
      <c r="V23" s="486"/>
      <c r="Z23" s="486"/>
      <c r="AA23" s="486"/>
      <c r="AB23" s="486"/>
      <c r="AC23" s="490"/>
      <c r="AD23" s="489"/>
      <c r="AE23" s="489"/>
      <c r="AF23" s="486"/>
      <c r="AG23" s="486"/>
      <c r="AH23" s="486"/>
      <c r="AI23" s="486"/>
      <c r="AJ23" s="486"/>
      <c r="AK23" s="486"/>
      <c r="AL23" s="486"/>
      <c r="AM23" s="486"/>
      <c r="AN23" s="486"/>
      <c r="AO23" s="486"/>
      <c r="AP23" s="486"/>
      <c r="AQ23" s="486"/>
      <c r="AR23" s="486"/>
      <c r="AS23" s="486"/>
      <c r="AT23" s="486"/>
      <c r="AU23" s="486"/>
      <c r="AV23" s="486"/>
      <c r="AW23" s="486"/>
      <c r="AX23" s="486"/>
      <c r="AY23" s="486"/>
      <c r="AZ23" s="486"/>
      <c r="BA23" s="486"/>
      <c r="BB23" s="486"/>
      <c r="BC23" s="486"/>
      <c r="BD23" s="486"/>
      <c r="BE23" s="486"/>
      <c r="BF23" s="486"/>
      <c r="BG23" s="486"/>
      <c r="BH23" s="486"/>
      <c r="BI23" s="486"/>
      <c r="BJ23" s="486"/>
      <c r="BK23" s="486"/>
      <c r="BL23" s="486"/>
      <c r="BM23" s="486"/>
      <c r="BN23" s="486"/>
      <c r="BO23" s="486"/>
    </row>
    <row r="24" spans="1:67" ht="10.5" hidden="1" customHeight="1" x14ac:dyDescent="0.2">
      <c r="B24" s="512" t="s">
        <v>129</v>
      </c>
      <c r="C24" s="514"/>
      <c r="D24" s="512"/>
      <c r="E24" s="512"/>
      <c r="F24" s="513"/>
      <c r="G24" s="512"/>
      <c r="H24" s="512"/>
      <c r="I24" s="512"/>
      <c r="J24" s="512"/>
      <c r="K24" s="512"/>
      <c r="L24" s="512"/>
      <c r="M24" s="512"/>
      <c r="N24" s="512"/>
      <c r="O24" s="512"/>
      <c r="P24" s="512"/>
      <c r="Q24" s="512"/>
      <c r="R24" s="512"/>
      <c r="S24" s="512"/>
      <c r="T24" s="486"/>
      <c r="U24" s="486"/>
      <c r="V24" s="486"/>
      <c r="Z24" s="486"/>
      <c r="AA24" s="486"/>
      <c r="AB24" s="486"/>
      <c r="AC24" s="490"/>
      <c r="AD24" s="489"/>
      <c r="AE24" s="489"/>
      <c r="AF24" s="486"/>
      <c r="AG24" s="486"/>
      <c r="AH24" s="486"/>
      <c r="AI24" s="486"/>
      <c r="AJ24" s="486"/>
      <c r="AK24" s="486"/>
      <c r="AL24" s="486"/>
      <c r="AM24" s="486"/>
      <c r="AN24" s="486"/>
      <c r="AO24" s="486"/>
      <c r="AP24" s="486"/>
      <c r="AQ24" s="486"/>
      <c r="AR24" s="486"/>
      <c r="AS24" s="486"/>
      <c r="AT24" s="486"/>
      <c r="AU24" s="486"/>
      <c r="AV24" s="486"/>
      <c r="AW24" s="486"/>
      <c r="AX24" s="486"/>
      <c r="AY24" s="486"/>
      <c r="AZ24" s="486"/>
      <c r="BA24" s="486"/>
      <c r="BB24" s="486"/>
      <c r="BC24" s="486"/>
      <c r="BD24" s="486"/>
      <c r="BE24" s="486"/>
      <c r="BF24" s="486"/>
      <c r="BG24" s="486"/>
      <c r="BH24" s="486"/>
      <c r="BI24" s="486"/>
      <c r="BJ24" s="486"/>
      <c r="BK24" s="486"/>
      <c r="BL24" s="486"/>
      <c r="BM24" s="486"/>
      <c r="BN24" s="486"/>
      <c r="BO24" s="486"/>
    </row>
    <row r="25" spans="1:67" s="497" customFormat="1" ht="11.25" x14ac:dyDescent="0.2">
      <c r="B25" s="508" t="s">
        <v>94</v>
      </c>
      <c r="C25" s="510"/>
      <c r="D25" s="508"/>
      <c r="E25" s="508"/>
      <c r="F25" s="509"/>
      <c r="G25" s="508"/>
      <c r="H25" s="508"/>
      <c r="I25" s="508"/>
      <c r="J25" s="508"/>
      <c r="K25" s="508"/>
      <c r="L25" s="508"/>
      <c r="M25" s="508"/>
      <c r="N25" s="508"/>
      <c r="O25" s="508"/>
      <c r="P25" s="508"/>
      <c r="Q25" s="508"/>
      <c r="R25" s="508"/>
      <c r="S25" s="508"/>
      <c r="T25" s="499"/>
      <c r="U25" s="499"/>
      <c r="V25" s="499"/>
      <c r="W25" s="499"/>
      <c r="X25" s="499"/>
      <c r="Y25" s="499"/>
      <c r="Z25" s="499"/>
      <c r="AA25" s="499"/>
      <c r="AB25" s="499"/>
      <c r="AC25" s="493"/>
      <c r="AD25" s="493"/>
      <c r="AE25" s="493"/>
      <c r="AF25" s="499"/>
      <c r="AG25" s="499"/>
      <c r="AH25" s="499"/>
      <c r="AI25" s="499"/>
      <c r="AJ25" s="499"/>
      <c r="AK25" s="499"/>
      <c r="AL25" s="499"/>
      <c r="AM25" s="499"/>
      <c r="AN25" s="499"/>
      <c r="AO25" s="498"/>
      <c r="AP25" s="498"/>
      <c r="AQ25" s="498"/>
      <c r="AR25" s="498"/>
      <c r="AS25" s="498"/>
      <c r="AT25" s="498"/>
      <c r="AU25" s="498"/>
      <c r="AV25" s="498"/>
      <c r="AW25" s="498"/>
      <c r="AX25" s="498"/>
      <c r="AY25" s="498"/>
      <c r="AZ25" s="498"/>
      <c r="BA25" s="498"/>
      <c r="BB25" s="498"/>
      <c r="BC25" s="498"/>
      <c r="BD25" s="498"/>
      <c r="BE25" s="498"/>
      <c r="BF25" s="498"/>
      <c r="BG25" s="498"/>
      <c r="BH25" s="498"/>
      <c r="BI25" s="498"/>
      <c r="BJ25" s="498"/>
      <c r="BK25" s="498"/>
      <c r="BL25" s="498"/>
      <c r="BM25" s="498"/>
      <c r="BN25" s="498"/>
      <c r="BO25" s="498"/>
    </row>
    <row r="26" spans="1:67" s="497" customFormat="1" ht="11.25" x14ac:dyDescent="0.2">
      <c r="B26" s="511" t="s">
        <v>128</v>
      </c>
      <c r="C26" s="510"/>
      <c r="D26" s="508"/>
      <c r="E26" s="508"/>
      <c r="F26" s="509"/>
      <c r="G26" s="508"/>
      <c r="H26" s="508"/>
      <c r="I26" s="508"/>
      <c r="J26" s="508"/>
      <c r="K26" s="508"/>
      <c r="L26" s="508"/>
      <c r="M26" s="508"/>
      <c r="N26" s="508"/>
      <c r="O26" s="508"/>
      <c r="P26" s="508"/>
      <c r="Q26" s="508"/>
      <c r="R26" s="508"/>
      <c r="S26" s="508"/>
      <c r="T26" s="502"/>
      <c r="U26" s="502"/>
      <c r="V26" s="502"/>
      <c r="W26" s="499"/>
      <c r="X26" s="499"/>
      <c r="Y26" s="499"/>
      <c r="Z26" s="499"/>
      <c r="AA26" s="499"/>
      <c r="AB26" s="499"/>
      <c r="AC26" s="493"/>
      <c r="AD26" s="493"/>
      <c r="AE26" s="493"/>
      <c r="AF26" s="499"/>
      <c r="AG26" s="499"/>
      <c r="AH26" s="499"/>
      <c r="AI26" s="499"/>
      <c r="AJ26" s="499"/>
      <c r="AK26" s="499"/>
      <c r="AL26" s="499"/>
      <c r="AM26" s="499"/>
      <c r="AN26" s="499"/>
      <c r="AO26" s="498"/>
      <c r="AP26" s="498"/>
      <c r="AQ26" s="498"/>
      <c r="AR26" s="498"/>
      <c r="AS26" s="498"/>
      <c r="AT26" s="498"/>
      <c r="AU26" s="498"/>
      <c r="AV26" s="498"/>
      <c r="AW26" s="498"/>
      <c r="AX26" s="498"/>
      <c r="AY26" s="498"/>
      <c r="AZ26" s="498"/>
      <c r="BA26" s="498"/>
      <c r="BB26" s="498"/>
      <c r="BC26" s="498"/>
      <c r="BD26" s="498"/>
      <c r="BE26" s="498"/>
      <c r="BF26" s="498"/>
      <c r="BG26" s="498"/>
      <c r="BH26" s="498"/>
      <c r="BI26" s="498"/>
      <c r="BJ26" s="498"/>
      <c r="BK26" s="498"/>
      <c r="BL26" s="498"/>
      <c r="BM26" s="498"/>
      <c r="BN26" s="498"/>
      <c r="BO26" s="498"/>
    </row>
    <row r="27" spans="1:67" s="503" customFormat="1" ht="11.25" x14ac:dyDescent="0.2">
      <c r="B27" s="502"/>
      <c r="C27" s="507"/>
      <c r="D27" s="502"/>
      <c r="E27" s="502"/>
      <c r="F27" s="506"/>
      <c r="G27" s="502"/>
      <c r="H27" s="502"/>
      <c r="I27" s="502"/>
      <c r="J27" s="502"/>
      <c r="K27" s="502"/>
      <c r="L27" s="502"/>
      <c r="M27" s="502"/>
      <c r="N27" s="502"/>
      <c r="O27" s="502"/>
      <c r="P27" s="502"/>
      <c r="Q27" s="502"/>
      <c r="R27" s="502"/>
      <c r="S27" s="502"/>
      <c r="T27" s="502"/>
      <c r="U27" s="502"/>
      <c r="V27" s="502"/>
      <c r="W27" s="502"/>
      <c r="X27" s="502"/>
      <c r="Y27" s="502"/>
      <c r="Z27" s="502"/>
      <c r="AA27" s="502"/>
      <c r="AB27" s="502"/>
      <c r="AC27" s="505"/>
      <c r="AD27" s="505"/>
      <c r="AE27" s="505"/>
      <c r="AF27" s="502"/>
      <c r="AG27" s="502"/>
      <c r="AH27" s="502"/>
      <c r="AI27" s="507"/>
      <c r="AJ27" s="502"/>
      <c r="AK27" s="502"/>
      <c r="AL27" s="502"/>
      <c r="AM27" s="502"/>
      <c r="AN27" s="502"/>
      <c r="AO27" s="504"/>
      <c r="AP27" s="504"/>
      <c r="AQ27" s="504"/>
      <c r="AR27" s="504"/>
      <c r="AS27" s="504"/>
      <c r="AT27" s="504"/>
      <c r="AU27" s="504"/>
      <c r="AV27" s="504"/>
      <c r="AW27" s="504"/>
      <c r="AX27" s="504"/>
      <c r="AY27" s="504"/>
      <c r="AZ27" s="504"/>
      <c r="BA27" s="504"/>
      <c r="BB27" s="504"/>
      <c r="BC27" s="504"/>
      <c r="BD27" s="504"/>
      <c r="BE27" s="504"/>
      <c r="BF27" s="504"/>
      <c r="BG27" s="504"/>
      <c r="BH27" s="504"/>
      <c r="BI27" s="504"/>
      <c r="BJ27" s="504"/>
      <c r="BK27" s="504"/>
      <c r="BL27" s="504"/>
      <c r="BM27" s="504"/>
      <c r="BN27" s="504"/>
      <c r="BO27" s="504"/>
    </row>
    <row r="28" spans="1:67" s="497" customFormat="1" ht="11.25" x14ac:dyDescent="0.2">
      <c r="B28" s="502"/>
      <c r="C28" s="501"/>
      <c r="D28" s="499"/>
      <c r="E28" s="499"/>
      <c r="F28" s="500"/>
      <c r="G28" s="499"/>
      <c r="H28" s="499"/>
      <c r="I28" s="499"/>
      <c r="J28" s="499"/>
      <c r="K28" s="499"/>
      <c r="L28" s="499"/>
      <c r="M28" s="499"/>
      <c r="N28" s="499"/>
      <c r="O28" s="499"/>
      <c r="P28" s="499"/>
      <c r="Q28" s="499"/>
      <c r="R28" s="499"/>
      <c r="S28" s="499"/>
      <c r="T28" s="499"/>
      <c r="U28" s="499"/>
      <c r="V28" s="499"/>
      <c r="W28" s="499"/>
      <c r="X28" s="499"/>
      <c r="Y28" s="499"/>
      <c r="Z28" s="499"/>
      <c r="AA28" s="499"/>
      <c r="AB28" s="499"/>
      <c r="AC28" s="493"/>
      <c r="AD28" s="493"/>
      <c r="AF28" s="499"/>
      <c r="AG28" s="499"/>
      <c r="AH28" s="499"/>
      <c r="AI28" s="501"/>
      <c r="AJ28" s="499"/>
      <c r="AK28" s="499"/>
      <c r="AL28" s="499"/>
      <c r="AM28" s="499"/>
      <c r="AN28" s="499"/>
      <c r="AO28" s="498"/>
      <c r="AP28" s="498"/>
      <c r="AQ28" s="498"/>
      <c r="AR28" s="498"/>
      <c r="AS28" s="498"/>
      <c r="AT28" s="498"/>
      <c r="AU28" s="498"/>
      <c r="AV28" s="498"/>
      <c r="AW28" s="498"/>
      <c r="AX28" s="498"/>
      <c r="AY28" s="498"/>
      <c r="AZ28" s="498"/>
      <c r="BA28" s="498"/>
      <c r="BB28" s="498"/>
      <c r="BC28" s="498"/>
      <c r="BD28" s="498"/>
      <c r="BE28" s="498"/>
      <c r="BF28" s="498"/>
      <c r="BG28" s="498"/>
      <c r="BH28" s="498"/>
      <c r="BI28" s="498"/>
      <c r="BJ28" s="498"/>
      <c r="BK28" s="498"/>
      <c r="BL28" s="498"/>
      <c r="BM28" s="498"/>
      <c r="BN28" s="498"/>
      <c r="BO28" s="498"/>
    </row>
    <row r="29" spans="1:67" s="497" customFormat="1" ht="11.25" x14ac:dyDescent="0.2">
      <c r="B29" s="502"/>
      <c r="C29" s="501"/>
      <c r="D29" s="499"/>
      <c r="E29" s="499"/>
      <c r="F29" s="500"/>
      <c r="G29" s="499"/>
      <c r="H29" s="499"/>
      <c r="I29" s="499"/>
      <c r="J29" s="499"/>
      <c r="K29" s="499"/>
      <c r="L29" s="499"/>
      <c r="M29" s="499"/>
      <c r="N29" s="499"/>
      <c r="O29" s="499"/>
      <c r="P29" s="499"/>
      <c r="Q29" s="499"/>
      <c r="R29" s="499"/>
      <c r="S29" s="499"/>
      <c r="T29" s="499"/>
      <c r="U29" s="499"/>
      <c r="V29" s="499"/>
      <c r="W29" s="499"/>
      <c r="X29" s="499"/>
      <c r="Y29" s="499"/>
      <c r="Z29" s="499"/>
      <c r="AA29" s="499"/>
      <c r="AB29" s="499"/>
      <c r="AC29" s="493"/>
      <c r="AD29" s="493"/>
      <c r="AE29" s="493"/>
      <c r="AF29" s="499"/>
      <c r="AG29" s="499"/>
      <c r="AH29" s="499"/>
      <c r="AI29" s="499"/>
      <c r="AJ29" s="499"/>
      <c r="AK29" s="499"/>
      <c r="AL29" s="499"/>
      <c r="AM29" s="499"/>
      <c r="AN29" s="499"/>
      <c r="AO29" s="498"/>
      <c r="AP29" s="498"/>
      <c r="AQ29" s="498"/>
      <c r="AR29" s="498"/>
      <c r="AS29" s="498"/>
      <c r="AT29" s="498"/>
      <c r="AU29" s="498"/>
      <c r="AV29" s="498"/>
      <c r="AW29" s="498"/>
      <c r="AX29" s="498"/>
      <c r="AY29" s="498"/>
      <c r="AZ29" s="498"/>
      <c r="BA29" s="498"/>
      <c r="BB29" s="498"/>
      <c r="BC29" s="498"/>
      <c r="BD29" s="498"/>
      <c r="BE29" s="498"/>
      <c r="BF29" s="498"/>
      <c r="BG29" s="498"/>
      <c r="BH29" s="498"/>
      <c r="BI29" s="498"/>
      <c r="BJ29" s="498"/>
      <c r="BK29" s="498"/>
      <c r="BL29" s="498"/>
      <c r="BM29" s="498"/>
      <c r="BN29" s="498"/>
      <c r="BO29" s="498"/>
    </row>
    <row r="30" spans="1:67" s="497" customFormat="1" ht="11.25" x14ac:dyDescent="0.2">
      <c r="B30" s="502"/>
      <c r="C30" s="501"/>
      <c r="D30" s="499"/>
      <c r="E30" s="499"/>
      <c r="F30" s="500"/>
      <c r="G30" s="499"/>
      <c r="H30" s="499"/>
      <c r="I30" s="499"/>
      <c r="J30" s="499"/>
      <c r="K30" s="499"/>
      <c r="L30" s="499"/>
      <c r="M30" s="499"/>
      <c r="N30" s="499"/>
      <c r="O30" s="499"/>
      <c r="P30" s="499"/>
      <c r="Q30" s="499"/>
      <c r="R30" s="499"/>
      <c r="S30" s="499"/>
      <c r="T30" s="499"/>
      <c r="U30" s="499"/>
      <c r="V30" s="499"/>
      <c r="W30" s="499"/>
      <c r="X30" s="499"/>
      <c r="Y30" s="499"/>
      <c r="Z30" s="499"/>
      <c r="AA30" s="499"/>
      <c r="AB30" s="499"/>
      <c r="AC30" s="493"/>
      <c r="AD30" s="493"/>
      <c r="AE30" s="493"/>
      <c r="AF30" s="499"/>
      <c r="AG30" s="499"/>
      <c r="AH30" s="499"/>
      <c r="AI30" s="501"/>
      <c r="AJ30" s="499"/>
      <c r="AK30" s="499"/>
      <c r="AL30" s="499"/>
      <c r="AM30" s="499"/>
      <c r="AN30" s="499"/>
      <c r="AO30" s="498"/>
      <c r="AP30" s="498"/>
      <c r="AQ30" s="498"/>
      <c r="AR30" s="498"/>
      <c r="AS30" s="498"/>
      <c r="AT30" s="498"/>
      <c r="AU30" s="498"/>
      <c r="AV30" s="498"/>
      <c r="AW30" s="498"/>
      <c r="AX30" s="498"/>
      <c r="AY30" s="498"/>
      <c r="AZ30" s="498"/>
      <c r="BA30" s="498"/>
      <c r="BB30" s="498"/>
      <c r="BC30" s="498"/>
      <c r="BD30" s="498"/>
      <c r="BE30" s="498"/>
      <c r="BF30" s="498"/>
      <c r="BG30" s="498"/>
      <c r="BH30" s="498"/>
      <c r="BI30" s="498"/>
      <c r="BJ30" s="498"/>
      <c r="BK30" s="498"/>
      <c r="BL30" s="498"/>
      <c r="BM30" s="498"/>
      <c r="BN30" s="498"/>
      <c r="BO30" s="498"/>
    </row>
    <row r="31" spans="1:67" s="497" customFormat="1" ht="11.25" x14ac:dyDescent="0.2">
      <c r="B31" s="502"/>
      <c r="C31" s="501"/>
      <c r="D31" s="499"/>
      <c r="E31" s="499"/>
      <c r="F31" s="500"/>
      <c r="G31" s="499"/>
      <c r="H31" s="499"/>
      <c r="I31" s="499"/>
      <c r="J31" s="499"/>
      <c r="K31" s="499"/>
      <c r="L31" s="499"/>
      <c r="M31" s="499"/>
      <c r="N31" s="499"/>
      <c r="O31" s="499"/>
      <c r="P31" s="499"/>
      <c r="Q31" s="499"/>
      <c r="R31" s="499"/>
      <c r="S31" s="499"/>
      <c r="T31" s="499"/>
      <c r="U31" s="499"/>
      <c r="V31" s="499"/>
      <c r="W31" s="499"/>
      <c r="X31" s="499"/>
      <c r="Y31" s="499"/>
      <c r="Z31" s="499"/>
      <c r="AA31" s="499"/>
      <c r="AB31" s="499"/>
      <c r="AC31" s="493"/>
      <c r="AD31" s="493"/>
      <c r="AE31" s="493"/>
      <c r="AF31" s="499"/>
      <c r="AG31" s="499"/>
      <c r="AH31" s="499"/>
      <c r="AI31" s="499"/>
      <c r="AJ31" s="499"/>
      <c r="AK31" s="499"/>
      <c r="AL31" s="499"/>
      <c r="AM31" s="499"/>
      <c r="AN31" s="499"/>
      <c r="AO31" s="498"/>
      <c r="AP31" s="498"/>
      <c r="AQ31" s="498"/>
      <c r="AR31" s="498"/>
      <c r="AS31" s="498"/>
      <c r="AT31" s="498"/>
      <c r="AU31" s="498"/>
      <c r="AV31" s="498"/>
      <c r="AW31" s="498"/>
      <c r="AX31" s="498"/>
      <c r="AY31" s="498"/>
      <c r="AZ31" s="498"/>
      <c r="BA31" s="498"/>
      <c r="BB31" s="498"/>
      <c r="BC31" s="498"/>
      <c r="BD31" s="498"/>
      <c r="BE31" s="498"/>
      <c r="BF31" s="498"/>
      <c r="BG31" s="498"/>
      <c r="BH31" s="498"/>
      <c r="BI31" s="498"/>
      <c r="BJ31" s="498"/>
      <c r="BK31" s="498"/>
      <c r="BL31" s="498"/>
      <c r="BM31" s="498"/>
      <c r="BN31" s="498"/>
      <c r="BO31" s="498"/>
    </row>
    <row r="32" spans="1:67" s="497" customFormat="1" ht="11.25" x14ac:dyDescent="0.2">
      <c r="B32" s="502"/>
      <c r="C32" s="501"/>
      <c r="D32" s="499"/>
      <c r="E32" s="499"/>
      <c r="F32" s="500"/>
      <c r="G32" s="499"/>
      <c r="H32" s="499"/>
      <c r="I32" s="499"/>
      <c r="J32" s="499"/>
      <c r="K32" s="499"/>
      <c r="L32" s="499"/>
      <c r="M32" s="499"/>
      <c r="N32" s="499"/>
      <c r="O32" s="499"/>
      <c r="P32" s="499"/>
      <c r="Q32" s="499"/>
      <c r="R32" s="499"/>
      <c r="S32" s="499"/>
      <c r="T32" s="499"/>
      <c r="U32" s="499"/>
      <c r="V32" s="499"/>
      <c r="W32" s="499"/>
      <c r="X32" s="499"/>
      <c r="Y32" s="499"/>
      <c r="Z32" s="499"/>
      <c r="AA32" s="499"/>
      <c r="AB32" s="499"/>
      <c r="AC32" s="493"/>
      <c r="AD32" s="493"/>
      <c r="AE32" s="493"/>
      <c r="AF32" s="499"/>
      <c r="AG32" s="499"/>
      <c r="AH32" s="499"/>
      <c r="AI32" s="499"/>
      <c r="AJ32" s="499"/>
      <c r="AK32" s="499"/>
      <c r="AL32" s="499"/>
      <c r="AM32" s="499"/>
      <c r="AN32" s="499"/>
      <c r="AO32" s="498"/>
      <c r="AP32" s="498"/>
      <c r="AQ32" s="498"/>
      <c r="AR32" s="498"/>
      <c r="AS32" s="498"/>
      <c r="AT32" s="498"/>
      <c r="AU32" s="498"/>
      <c r="AV32" s="498"/>
      <c r="AW32" s="498"/>
      <c r="AX32" s="498"/>
      <c r="AY32" s="498"/>
      <c r="AZ32" s="498"/>
      <c r="BA32" s="498"/>
      <c r="BB32" s="498"/>
      <c r="BC32" s="498"/>
      <c r="BD32" s="498"/>
      <c r="BE32" s="498"/>
      <c r="BF32" s="498"/>
      <c r="BG32" s="498"/>
      <c r="BH32" s="498"/>
      <c r="BI32" s="498"/>
      <c r="BJ32" s="498"/>
      <c r="BK32" s="498"/>
      <c r="BL32" s="498"/>
      <c r="BM32" s="498"/>
      <c r="BN32" s="498"/>
      <c r="BO32" s="498"/>
    </row>
    <row r="33" spans="2:67" s="497" customFormat="1" ht="11.25" x14ac:dyDescent="0.2">
      <c r="B33" s="502"/>
      <c r="C33" s="501"/>
      <c r="D33" s="499"/>
      <c r="E33" s="499"/>
      <c r="F33" s="500"/>
      <c r="G33" s="499"/>
      <c r="H33" s="499"/>
      <c r="I33" s="499"/>
      <c r="J33" s="499"/>
      <c r="K33" s="499"/>
      <c r="L33" s="499"/>
      <c r="M33" s="499"/>
      <c r="N33" s="499"/>
      <c r="O33" s="499"/>
      <c r="P33" s="499"/>
      <c r="Q33" s="499"/>
      <c r="R33" s="499"/>
      <c r="S33" s="499"/>
      <c r="T33" s="499"/>
      <c r="U33" s="499"/>
      <c r="V33" s="499"/>
      <c r="W33" s="499"/>
      <c r="X33" s="499"/>
      <c r="Y33" s="499"/>
      <c r="Z33" s="499"/>
      <c r="AA33" s="499"/>
      <c r="AB33" s="499"/>
      <c r="AC33" s="493"/>
      <c r="AD33" s="493"/>
      <c r="AE33" s="493"/>
      <c r="AF33" s="499"/>
      <c r="AG33" s="499"/>
      <c r="AH33" s="499"/>
      <c r="AI33" s="499"/>
      <c r="AJ33" s="499"/>
      <c r="AK33" s="499"/>
      <c r="AL33" s="499"/>
      <c r="AM33" s="499"/>
      <c r="AN33" s="499"/>
      <c r="AO33" s="498"/>
      <c r="AP33" s="498"/>
      <c r="AQ33" s="498"/>
      <c r="AR33" s="498"/>
      <c r="AS33" s="498"/>
      <c r="AT33" s="498"/>
      <c r="AU33" s="498"/>
      <c r="AV33" s="498"/>
      <c r="AW33" s="498"/>
      <c r="AX33" s="498"/>
      <c r="AY33" s="498"/>
      <c r="AZ33" s="498"/>
      <c r="BA33" s="498"/>
      <c r="BB33" s="498"/>
      <c r="BC33" s="498"/>
      <c r="BD33" s="498"/>
      <c r="BE33" s="498"/>
      <c r="BF33" s="498"/>
      <c r="BG33" s="498"/>
      <c r="BH33" s="498"/>
      <c r="BI33" s="498"/>
      <c r="BJ33" s="498"/>
      <c r="BK33" s="498"/>
      <c r="BL33" s="498"/>
      <c r="BM33" s="498"/>
      <c r="BN33" s="498"/>
      <c r="BO33" s="498"/>
    </row>
    <row r="34" spans="2:67" x14ac:dyDescent="0.2">
      <c r="B34" s="494"/>
      <c r="C34" s="496"/>
      <c r="D34" s="494"/>
      <c r="E34" s="494"/>
      <c r="F34" s="495"/>
      <c r="G34" s="494"/>
      <c r="H34" s="494"/>
      <c r="I34" s="494"/>
      <c r="J34" s="494"/>
      <c r="K34" s="494"/>
      <c r="L34" s="494"/>
      <c r="M34" s="494"/>
      <c r="N34" s="494"/>
      <c r="O34" s="494"/>
      <c r="P34" s="494"/>
      <c r="Q34" s="494"/>
      <c r="R34" s="494"/>
      <c r="S34" s="494"/>
      <c r="T34" s="494"/>
      <c r="U34" s="494"/>
      <c r="V34" s="494"/>
      <c r="W34" s="494"/>
      <c r="X34" s="494"/>
      <c r="Y34" s="494"/>
      <c r="Z34" s="494"/>
      <c r="AA34" s="494"/>
      <c r="AB34" s="494"/>
      <c r="AC34" s="490"/>
      <c r="AD34" s="490"/>
      <c r="AE34" s="490"/>
      <c r="AF34" s="486"/>
      <c r="AG34" s="486"/>
      <c r="AH34" s="493"/>
      <c r="AI34" s="493"/>
      <c r="AJ34" s="493"/>
      <c r="AK34" s="493"/>
      <c r="AL34" s="486"/>
      <c r="AM34" s="486"/>
      <c r="AN34" s="486"/>
      <c r="AO34" s="486"/>
      <c r="AP34" s="486"/>
      <c r="AQ34" s="486"/>
      <c r="AR34" s="486"/>
      <c r="AS34" s="486"/>
      <c r="AT34" s="486"/>
      <c r="AU34" s="486"/>
      <c r="AV34" s="486"/>
      <c r="AW34" s="486"/>
      <c r="AX34" s="486"/>
      <c r="AY34" s="486"/>
      <c r="AZ34" s="486"/>
      <c r="BA34" s="486"/>
      <c r="BB34" s="486"/>
      <c r="BC34" s="486"/>
      <c r="BD34" s="486"/>
      <c r="BE34" s="486"/>
      <c r="BF34" s="486"/>
      <c r="BG34" s="486"/>
      <c r="BH34" s="486"/>
      <c r="BI34" s="486"/>
      <c r="BJ34" s="486"/>
      <c r="BK34" s="486"/>
      <c r="BL34" s="486"/>
      <c r="BM34" s="486"/>
      <c r="BN34" s="486"/>
      <c r="BO34" s="486"/>
    </row>
    <row r="35" spans="2:67" x14ac:dyDescent="0.2">
      <c r="B35" s="486"/>
      <c r="C35" s="492"/>
      <c r="E35" s="486"/>
      <c r="F35" s="491"/>
      <c r="G35" s="486"/>
      <c r="H35" s="486"/>
      <c r="I35" s="486"/>
      <c r="J35" s="486"/>
      <c r="K35" s="486"/>
      <c r="L35" s="486"/>
      <c r="M35" s="486"/>
      <c r="N35" s="486"/>
      <c r="O35" s="486"/>
      <c r="P35" s="486"/>
      <c r="Q35" s="486"/>
      <c r="R35" s="486"/>
      <c r="T35" s="486"/>
      <c r="U35" s="486"/>
      <c r="V35" s="486"/>
      <c r="Z35" s="486"/>
      <c r="AA35" s="486"/>
      <c r="AB35" s="486"/>
      <c r="AC35" s="490"/>
      <c r="AD35" s="489"/>
      <c r="AE35" s="489"/>
      <c r="AF35" s="486"/>
      <c r="AG35" s="486"/>
      <c r="AH35" s="486"/>
      <c r="AI35" s="486"/>
      <c r="AJ35" s="486"/>
      <c r="AK35" s="486"/>
      <c r="AL35" s="486"/>
      <c r="AM35" s="486"/>
      <c r="AN35" s="486"/>
      <c r="AO35" s="486"/>
      <c r="AP35" s="486"/>
      <c r="AQ35" s="486"/>
      <c r="AR35" s="486"/>
      <c r="AS35" s="486"/>
      <c r="AT35" s="486"/>
      <c r="AU35" s="486"/>
      <c r="AV35" s="486"/>
      <c r="AW35" s="486"/>
      <c r="AX35" s="486"/>
      <c r="AY35" s="486"/>
      <c r="AZ35" s="486"/>
      <c r="BA35" s="486"/>
      <c r="BB35" s="486"/>
      <c r="BC35" s="486"/>
      <c r="BD35" s="486"/>
      <c r="BE35" s="486"/>
      <c r="BF35" s="486"/>
      <c r="BG35" s="486"/>
      <c r="BH35" s="486"/>
      <c r="BI35" s="486"/>
      <c r="BJ35" s="486"/>
      <c r="BK35" s="486"/>
      <c r="BL35" s="486"/>
      <c r="BM35" s="486"/>
      <c r="BN35" s="486"/>
      <c r="BO35" s="486"/>
    </row>
    <row r="36" spans="2:67" x14ac:dyDescent="0.2">
      <c r="B36" s="486"/>
      <c r="C36" s="492"/>
      <c r="E36" s="486"/>
      <c r="F36" s="491"/>
      <c r="G36" s="486"/>
      <c r="H36" s="486"/>
      <c r="I36" s="486"/>
      <c r="J36" s="486"/>
      <c r="K36" s="486"/>
      <c r="L36" s="486"/>
      <c r="M36" s="486"/>
      <c r="N36" s="486"/>
      <c r="O36" s="486"/>
      <c r="P36" s="486"/>
      <c r="Q36" s="486"/>
      <c r="R36" s="486"/>
      <c r="T36" s="486"/>
      <c r="U36" s="486"/>
      <c r="V36" s="486"/>
      <c r="Z36" s="486"/>
      <c r="AA36" s="486"/>
      <c r="AB36" s="486"/>
      <c r="AC36" s="490"/>
      <c r="AD36" s="489"/>
      <c r="AE36" s="489"/>
      <c r="AF36" s="486"/>
      <c r="AG36" s="486"/>
      <c r="AH36" s="486"/>
      <c r="AI36" s="486"/>
      <c r="AJ36" s="486"/>
      <c r="AK36" s="486"/>
      <c r="AL36" s="486"/>
      <c r="AM36" s="486"/>
      <c r="AN36" s="486"/>
      <c r="AO36" s="486"/>
      <c r="AP36" s="486"/>
      <c r="AQ36" s="486"/>
      <c r="AR36" s="486"/>
      <c r="AS36" s="486"/>
      <c r="AT36" s="486"/>
      <c r="AU36" s="486"/>
      <c r="AV36" s="486"/>
      <c r="AW36" s="486"/>
      <c r="AX36" s="486"/>
      <c r="AY36" s="486"/>
      <c r="AZ36" s="486"/>
      <c r="BA36" s="486"/>
      <c r="BB36" s="486"/>
      <c r="BC36" s="486"/>
      <c r="BD36" s="486"/>
      <c r="BE36" s="486"/>
      <c r="BF36" s="486"/>
      <c r="BG36" s="486"/>
      <c r="BH36" s="486"/>
      <c r="BI36" s="486"/>
      <c r="BJ36" s="486"/>
      <c r="BK36" s="486"/>
      <c r="BL36" s="486"/>
      <c r="BM36" s="486"/>
      <c r="BN36" s="486"/>
      <c r="BO36" s="486"/>
    </row>
    <row r="37" spans="2:67" x14ac:dyDescent="0.2">
      <c r="B37" s="486"/>
      <c r="C37" s="492"/>
      <c r="E37" s="486"/>
      <c r="F37" s="491"/>
      <c r="G37" s="486"/>
      <c r="H37" s="486"/>
      <c r="I37" s="486"/>
      <c r="J37" s="486"/>
      <c r="K37" s="486"/>
      <c r="L37" s="486"/>
      <c r="M37" s="486"/>
      <c r="N37" s="486"/>
      <c r="O37" s="486"/>
      <c r="P37" s="486"/>
      <c r="Q37" s="486"/>
      <c r="R37" s="486"/>
      <c r="T37" s="486"/>
      <c r="U37" s="486"/>
      <c r="V37" s="486"/>
      <c r="Z37" s="486"/>
      <c r="AA37" s="486"/>
      <c r="AB37" s="486"/>
      <c r="AC37" s="490"/>
      <c r="AD37" s="489"/>
      <c r="AE37" s="489"/>
      <c r="AF37" s="486"/>
      <c r="AG37" s="486"/>
      <c r="AH37" s="486"/>
      <c r="AI37" s="486"/>
      <c r="AJ37" s="486"/>
      <c r="AK37" s="486"/>
      <c r="AL37" s="486"/>
      <c r="AM37" s="486"/>
      <c r="AN37" s="486"/>
      <c r="AO37" s="486"/>
      <c r="AP37" s="486"/>
      <c r="AQ37" s="486"/>
      <c r="AR37" s="486"/>
      <c r="AS37" s="486"/>
      <c r="AT37" s="486"/>
      <c r="AU37" s="486"/>
      <c r="AV37" s="486"/>
      <c r="AW37" s="486"/>
      <c r="AX37" s="486"/>
      <c r="AY37" s="486"/>
      <c r="AZ37" s="486"/>
      <c r="BA37" s="486"/>
      <c r="BB37" s="486"/>
      <c r="BC37" s="486"/>
      <c r="BD37" s="486"/>
      <c r="BE37" s="486"/>
      <c r="BF37" s="486"/>
      <c r="BG37" s="486"/>
      <c r="BH37" s="486"/>
      <c r="BI37" s="486"/>
      <c r="BJ37" s="486"/>
      <c r="BK37" s="486"/>
      <c r="BL37" s="486"/>
      <c r="BM37" s="486"/>
      <c r="BN37" s="486"/>
      <c r="BO37" s="486"/>
    </row>
    <row r="38" spans="2:67" x14ac:dyDescent="0.2">
      <c r="B38" s="486"/>
      <c r="C38" s="492"/>
      <c r="E38" s="486"/>
      <c r="F38" s="491"/>
      <c r="G38" s="486"/>
      <c r="H38" s="486"/>
      <c r="I38" s="486"/>
      <c r="J38" s="486"/>
      <c r="K38" s="486"/>
      <c r="L38" s="486"/>
      <c r="M38" s="486"/>
      <c r="N38" s="486"/>
      <c r="O38" s="486"/>
      <c r="P38" s="486"/>
      <c r="Q38" s="486"/>
      <c r="R38" s="486"/>
      <c r="T38" s="486"/>
      <c r="U38" s="486"/>
      <c r="V38" s="486"/>
      <c r="Z38" s="486"/>
      <c r="AA38" s="486"/>
      <c r="AB38" s="486"/>
      <c r="AC38" s="490"/>
      <c r="AD38" s="489"/>
      <c r="AE38" s="489"/>
      <c r="AF38" s="486"/>
      <c r="AG38" s="486"/>
      <c r="AH38" s="486"/>
      <c r="AI38" s="486"/>
      <c r="AJ38" s="486"/>
      <c r="AK38" s="486"/>
      <c r="AL38" s="486"/>
      <c r="AM38" s="486"/>
      <c r="AN38" s="486"/>
      <c r="AO38" s="486"/>
      <c r="AP38" s="486"/>
      <c r="AQ38" s="486"/>
      <c r="AR38" s="486"/>
      <c r="AS38" s="486"/>
      <c r="AT38" s="486"/>
      <c r="AU38" s="486"/>
      <c r="AV38" s="486"/>
      <c r="AW38" s="486"/>
      <c r="AX38" s="486"/>
      <c r="AY38" s="486"/>
      <c r="AZ38" s="486"/>
      <c r="BA38" s="486"/>
      <c r="BB38" s="486"/>
      <c r="BC38" s="486"/>
      <c r="BD38" s="486"/>
      <c r="BE38" s="486"/>
      <c r="BF38" s="486"/>
      <c r="BG38" s="486"/>
      <c r="BH38" s="486"/>
      <c r="BI38" s="486"/>
      <c r="BJ38" s="486"/>
      <c r="BK38" s="486"/>
      <c r="BL38" s="486"/>
      <c r="BM38" s="486"/>
      <c r="BN38" s="486"/>
      <c r="BO38" s="486"/>
    </row>
    <row r="39" spans="2:67" x14ac:dyDescent="0.2">
      <c r="B39" s="486"/>
      <c r="C39" s="492"/>
      <c r="E39" s="486"/>
      <c r="F39" s="491"/>
      <c r="G39" s="486"/>
      <c r="H39" s="486"/>
      <c r="I39" s="486"/>
      <c r="J39" s="486"/>
      <c r="K39" s="486"/>
      <c r="L39" s="486"/>
      <c r="M39" s="486"/>
      <c r="N39" s="486"/>
      <c r="O39" s="486"/>
      <c r="P39" s="486"/>
      <c r="Q39" s="486"/>
      <c r="R39" s="486"/>
      <c r="T39" s="486"/>
      <c r="U39" s="486"/>
      <c r="V39" s="486"/>
      <c r="Z39" s="486"/>
      <c r="AA39" s="486"/>
      <c r="AB39" s="486"/>
      <c r="AC39" s="490"/>
      <c r="AD39" s="489"/>
      <c r="AE39" s="489"/>
      <c r="AF39" s="486"/>
      <c r="AG39" s="486"/>
      <c r="AH39" s="486"/>
      <c r="AI39" s="486"/>
      <c r="AJ39" s="486"/>
      <c r="AK39" s="486"/>
      <c r="AL39" s="486"/>
      <c r="AM39" s="486"/>
      <c r="AN39" s="486"/>
      <c r="AO39" s="486"/>
      <c r="AP39" s="486"/>
      <c r="AQ39" s="486"/>
      <c r="AR39" s="486"/>
      <c r="AS39" s="486"/>
      <c r="AT39" s="486"/>
      <c r="AU39" s="486"/>
      <c r="AV39" s="486"/>
      <c r="AW39" s="486"/>
      <c r="AX39" s="486"/>
      <c r="AY39" s="486"/>
      <c r="AZ39" s="486"/>
      <c r="BA39" s="486"/>
      <c r="BB39" s="486"/>
      <c r="BC39" s="486"/>
      <c r="BD39" s="486"/>
      <c r="BE39" s="486"/>
      <c r="BF39" s="486"/>
      <c r="BG39" s="486"/>
      <c r="BH39" s="486"/>
      <c r="BI39" s="486"/>
      <c r="BJ39" s="486"/>
      <c r="BK39" s="486"/>
      <c r="BL39" s="486"/>
      <c r="BM39" s="486"/>
      <c r="BN39" s="486"/>
      <c r="BO39" s="486"/>
    </row>
    <row r="40" spans="2:67" x14ac:dyDescent="0.2">
      <c r="B40" s="486"/>
      <c r="C40" s="492"/>
      <c r="E40" s="486"/>
      <c r="F40" s="491"/>
      <c r="G40" s="486"/>
      <c r="H40" s="486"/>
      <c r="I40" s="486"/>
      <c r="J40" s="486"/>
      <c r="K40" s="486"/>
      <c r="L40" s="486"/>
      <c r="M40" s="486"/>
      <c r="N40" s="486"/>
      <c r="O40" s="486"/>
      <c r="P40" s="486"/>
      <c r="Q40" s="486"/>
      <c r="R40" s="486"/>
      <c r="T40" s="486"/>
      <c r="U40" s="486"/>
      <c r="V40" s="486"/>
      <c r="Z40" s="486"/>
      <c r="AA40" s="486"/>
      <c r="AB40" s="486"/>
      <c r="AC40" s="490"/>
      <c r="AD40" s="489"/>
      <c r="AE40" s="489"/>
      <c r="AF40" s="486"/>
      <c r="AG40" s="486"/>
      <c r="AH40" s="486"/>
      <c r="AI40" s="486"/>
      <c r="AJ40" s="486"/>
      <c r="AK40" s="486"/>
      <c r="AL40" s="486"/>
      <c r="AM40" s="486"/>
      <c r="AN40" s="486"/>
      <c r="AO40" s="486"/>
      <c r="AP40" s="486"/>
      <c r="AQ40" s="486"/>
      <c r="AR40" s="486"/>
      <c r="AS40" s="486"/>
      <c r="AT40" s="486"/>
      <c r="AU40" s="486"/>
      <c r="AV40" s="486"/>
      <c r="AW40" s="486"/>
      <c r="AX40" s="486"/>
      <c r="AY40" s="486"/>
      <c r="AZ40" s="486"/>
      <c r="BA40" s="486"/>
      <c r="BB40" s="486"/>
      <c r="BC40" s="486"/>
      <c r="BD40" s="486"/>
      <c r="BE40" s="486"/>
      <c r="BF40" s="486"/>
      <c r="BG40" s="486"/>
      <c r="BH40" s="486"/>
      <c r="BI40" s="486"/>
      <c r="BJ40" s="486"/>
      <c r="BK40" s="486"/>
      <c r="BL40" s="486"/>
      <c r="BM40" s="486"/>
      <c r="BN40" s="486"/>
      <c r="BO40" s="486"/>
    </row>
    <row r="41" spans="2:67" x14ac:dyDescent="0.2">
      <c r="B41" s="486"/>
      <c r="C41" s="492"/>
      <c r="E41" s="486"/>
      <c r="F41" s="491"/>
      <c r="G41" s="486"/>
      <c r="H41" s="486"/>
      <c r="I41" s="486"/>
      <c r="J41" s="486"/>
      <c r="K41" s="486"/>
      <c r="L41" s="486"/>
      <c r="M41" s="486"/>
      <c r="N41" s="486"/>
      <c r="O41" s="486"/>
      <c r="P41" s="486"/>
      <c r="Q41" s="486"/>
      <c r="R41" s="486"/>
      <c r="T41" s="486"/>
      <c r="U41" s="486"/>
      <c r="V41" s="486"/>
      <c r="Z41" s="486"/>
      <c r="AA41" s="486"/>
      <c r="AB41" s="486"/>
      <c r="AC41" s="490"/>
      <c r="AD41" s="489"/>
      <c r="AE41" s="489"/>
      <c r="AF41" s="486"/>
      <c r="AG41" s="486"/>
      <c r="AH41" s="486"/>
      <c r="AI41" s="486"/>
      <c r="AJ41" s="486"/>
      <c r="AK41" s="486"/>
      <c r="AL41" s="486"/>
      <c r="AM41" s="486"/>
      <c r="AN41" s="486"/>
      <c r="AO41" s="486"/>
      <c r="AP41" s="486"/>
      <c r="AQ41" s="486"/>
      <c r="AR41" s="486"/>
      <c r="AS41" s="486"/>
      <c r="AT41" s="486"/>
      <c r="AU41" s="486"/>
      <c r="AV41" s="486"/>
      <c r="AW41" s="486"/>
      <c r="AX41" s="486"/>
      <c r="AY41" s="486"/>
      <c r="AZ41" s="486"/>
      <c r="BA41" s="486"/>
      <c r="BB41" s="486"/>
      <c r="BC41" s="486"/>
      <c r="BD41" s="486"/>
      <c r="BE41" s="486"/>
      <c r="BF41" s="486"/>
      <c r="BG41" s="486"/>
      <c r="BH41" s="486"/>
      <c r="BI41" s="486"/>
      <c r="BJ41" s="486"/>
      <c r="BK41" s="486"/>
      <c r="BL41" s="486"/>
      <c r="BM41" s="486"/>
      <c r="BN41" s="486"/>
      <c r="BO41" s="486"/>
    </row>
    <row r="42" spans="2:67" x14ac:dyDescent="0.2">
      <c r="B42" s="486"/>
      <c r="C42" s="492"/>
      <c r="E42" s="486"/>
      <c r="F42" s="491"/>
      <c r="G42" s="486"/>
      <c r="H42" s="486"/>
      <c r="I42" s="486"/>
      <c r="J42" s="486"/>
      <c r="K42" s="486"/>
      <c r="L42" s="486"/>
      <c r="M42" s="486"/>
      <c r="N42" s="486"/>
      <c r="O42" s="486"/>
      <c r="P42" s="486"/>
      <c r="Q42" s="486"/>
      <c r="R42" s="486"/>
      <c r="T42" s="486"/>
      <c r="U42" s="486"/>
      <c r="V42" s="486"/>
      <c r="Z42" s="486"/>
      <c r="AA42" s="486"/>
      <c r="AB42" s="486"/>
      <c r="AC42" s="490"/>
      <c r="AD42" s="489"/>
      <c r="AE42" s="489"/>
      <c r="AF42" s="486"/>
      <c r="AG42" s="486"/>
      <c r="AH42" s="486"/>
      <c r="AI42" s="486"/>
      <c r="AJ42" s="486"/>
      <c r="AK42" s="486"/>
      <c r="AL42" s="486"/>
      <c r="AM42" s="486"/>
      <c r="AN42" s="486"/>
      <c r="AO42" s="486"/>
      <c r="AP42" s="486"/>
      <c r="AQ42" s="486"/>
      <c r="AR42" s="486"/>
      <c r="AS42" s="486"/>
      <c r="AT42" s="486"/>
      <c r="AU42" s="486"/>
      <c r="AV42" s="486"/>
      <c r="AW42" s="486"/>
      <c r="AX42" s="486"/>
      <c r="AY42" s="486"/>
      <c r="AZ42" s="486"/>
      <c r="BA42" s="486"/>
      <c r="BB42" s="486"/>
      <c r="BC42" s="486"/>
      <c r="BD42" s="486"/>
      <c r="BE42" s="486"/>
      <c r="BF42" s="486"/>
      <c r="BG42" s="486"/>
      <c r="BH42" s="486"/>
      <c r="BI42" s="486"/>
      <c r="BJ42" s="486"/>
      <c r="BK42" s="486"/>
      <c r="BL42" s="486"/>
      <c r="BM42" s="486"/>
      <c r="BN42" s="486"/>
      <c r="BO42" s="486"/>
    </row>
    <row r="43" spans="2:67" x14ac:dyDescent="0.2">
      <c r="B43" s="486"/>
      <c r="C43" s="492"/>
      <c r="E43" s="486"/>
      <c r="F43" s="491"/>
      <c r="G43" s="486"/>
      <c r="H43" s="486"/>
      <c r="I43" s="486"/>
      <c r="J43" s="486"/>
      <c r="K43" s="486"/>
      <c r="L43" s="486"/>
      <c r="M43" s="486"/>
      <c r="N43" s="486"/>
      <c r="O43" s="486"/>
      <c r="P43" s="486"/>
      <c r="Q43" s="486"/>
      <c r="R43" s="486"/>
      <c r="T43" s="486"/>
      <c r="U43" s="486"/>
      <c r="V43" s="486"/>
      <c r="Z43" s="486"/>
      <c r="AA43" s="486"/>
      <c r="AB43" s="486"/>
      <c r="AC43" s="490"/>
      <c r="AD43" s="489"/>
      <c r="AE43" s="489"/>
      <c r="AF43" s="486"/>
      <c r="AG43" s="486"/>
      <c r="AH43" s="486"/>
      <c r="AI43" s="486"/>
      <c r="AJ43" s="486"/>
      <c r="AK43" s="486"/>
      <c r="AL43" s="486"/>
      <c r="AM43" s="486"/>
      <c r="AN43" s="486"/>
      <c r="AO43" s="486"/>
      <c r="AP43" s="486"/>
      <c r="AQ43" s="486"/>
      <c r="AR43" s="486"/>
      <c r="AS43" s="486"/>
      <c r="AT43" s="486"/>
      <c r="AU43" s="486"/>
      <c r="AV43" s="486"/>
      <c r="AW43" s="486"/>
      <c r="AX43" s="486"/>
      <c r="AY43" s="486"/>
      <c r="AZ43" s="486"/>
      <c r="BA43" s="486"/>
      <c r="BB43" s="486"/>
      <c r="BC43" s="486"/>
      <c r="BD43" s="486"/>
      <c r="BE43" s="486"/>
      <c r="BF43" s="486"/>
      <c r="BG43" s="486"/>
      <c r="BH43" s="486"/>
      <c r="BI43" s="486"/>
      <c r="BJ43" s="486"/>
      <c r="BK43" s="486"/>
      <c r="BL43" s="486"/>
      <c r="BM43" s="486"/>
      <c r="BN43" s="486"/>
      <c r="BO43" s="486"/>
    </row>
    <row r="44" spans="2:67" x14ac:dyDescent="0.2">
      <c r="B44" s="486"/>
      <c r="C44" s="492"/>
      <c r="E44" s="486"/>
      <c r="F44" s="491"/>
      <c r="G44" s="486"/>
      <c r="H44" s="486"/>
      <c r="I44" s="486"/>
      <c r="J44" s="486"/>
      <c r="K44" s="486"/>
      <c r="L44" s="486"/>
      <c r="M44" s="486"/>
      <c r="N44" s="486"/>
      <c r="O44" s="486"/>
      <c r="P44" s="486"/>
      <c r="Q44" s="486"/>
      <c r="R44" s="486"/>
      <c r="T44" s="486"/>
      <c r="U44" s="486"/>
      <c r="V44" s="486"/>
      <c r="Z44" s="486"/>
      <c r="AA44" s="486"/>
      <c r="AB44" s="486"/>
      <c r="AC44" s="490"/>
      <c r="AD44" s="489"/>
      <c r="AE44" s="489"/>
      <c r="AF44" s="486"/>
      <c r="AG44" s="486"/>
      <c r="AH44" s="486"/>
      <c r="AI44" s="486"/>
      <c r="AJ44" s="486"/>
      <c r="AK44" s="486"/>
      <c r="AL44" s="486"/>
      <c r="AM44" s="486"/>
      <c r="AN44" s="486"/>
      <c r="AO44" s="486"/>
      <c r="AP44" s="486"/>
      <c r="AQ44" s="486"/>
      <c r="AR44" s="486"/>
      <c r="AS44" s="486"/>
      <c r="AT44" s="486"/>
      <c r="AU44" s="486"/>
      <c r="AV44" s="486"/>
      <c r="AW44" s="486"/>
      <c r="AX44" s="486"/>
      <c r="AY44" s="486"/>
      <c r="AZ44" s="486"/>
      <c r="BA44" s="486"/>
      <c r="BB44" s="486"/>
      <c r="BC44" s="486"/>
      <c r="BD44" s="486"/>
      <c r="BE44" s="486"/>
      <c r="BF44" s="486"/>
      <c r="BG44" s="486"/>
      <c r="BH44" s="486"/>
      <c r="BI44" s="486"/>
      <c r="BJ44" s="486"/>
      <c r="BK44" s="486"/>
      <c r="BL44" s="486"/>
      <c r="BM44" s="486"/>
      <c r="BN44" s="486"/>
      <c r="BO44" s="486"/>
    </row>
    <row r="45" spans="2:67" x14ac:dyDescent="0.2">
      <c r="B45" s="486"/>
      <c r="C45" s="492"/>
      <c r="E45" s="486"/>
      <c r="F45" s="491"/>
      <c r="G45" s="486"/>
      <c r="H45" s="486"/>
      <c r="I45" s="486"/>
      <c r="J45" s="486"/>
      <c r="K45" s="486"/>
      <c r="L45" s="486"/>
      <c r="M45" s="486"/>
      <c r="N45" s="486"/>
      <c r="O45" s="486"/>
      <c r="P45" s="486"/>
      <c r="Q45" s="486"/>
      <c r="R45" s="486"/>
      <c r="T45" s="486"/>
      <c r="U45" s="486"/>
      <c r="V45" s="486"/>
      <c r="Z45" s="486"/>
      <c r="AA45" s="486"/>
      <c r="AB45" s="486"/>
      <c r="AC45" s="490"/>
      <c r="AD45" s="489"/>
      <c r="AE45" s="489"/>
      <c r="AF45" s="486"/>
      <c r="AG45" s="486"/>
      <c r="AH45" s="486"/>
      <c r="AI45" s="486"/>
      <c r="AJ45" s="486"/>
      <c r="AK45" s="486"/>
      <c r="AL45" s="486"/>
      <c r="AM45" s="486"/>
      <c r="AN45" s="486"/>
      <c r="AO45" s="486"/>
      <c r="AP45" s="486"/>
      <c r="AQ45" s="486"/>
      <c r="AR45" s="486"/>
      <c r="AS45" s="486"/>
      <c r="AT45" s="486"/>
      <c r="AU45" s="486"/>
      <c r="AV45" s="486"/>
      <c r="AW45" s="486"/>
      <c r="AX45" s="486"/>
      <c r="AY45" s="486"/>
      <c r="AZ45" s="486"/>
      <c r="BA45" s="486"/>
      <c r="BB45" s="486"/>
      <c r="BC45" s="486"/>
      <c r="BD45" s="486"/>
      <c r="BE45" s="486"/>
      <c r="BF45" s="486"/>
      <c r="BG45" s="486"/>
      <c r="BH45" s="486"/>
      <c r="BI45" s="486"/>
      <c r="BJ45" s="486"/>
      <c r="BK45" s="486"/>
      <c r="BL45" s="486"/>
      <c r="BM45" s="486"/>
      <c r="BN45" s="486"/>
      <c r="BO45" s="486"/>
    </row>
    <row r="46" spans="2:67" x14ac:dyDescent="0.2">
      <c r="B46" s="486"/>
      <c r="C46" s="492"/>
      <c r="E46" s="486"/>
      <c r="F46" s="491"/>
      <c r="G46" s="486"/>
      <c r="H46" s="486"/>
      <c r="I46" s="486"/>
      <c r="J46" s="486"/>
      <c r="K46" s="486"/>
      <c r="L46" s="486"/>
      <c r="M46" s="486"/>
      <c r="N46" s="486"/>
      <c r="O46" s="486"/>
      <c r="P46" s="486"/>
      <c r="Q46" s="486"/>
      <c r="R46" s="486"/>
      <c r="T46" s="486"/>
      <c r="U46" s="486"/>
      <c r="V46" s="486"/>
      <c r="Z46" s="486"/>
      <c r="AA46" s="486"/>
      <c r="AB46" s="486"/>
      <c r="AC46" s="490"/>
      <c r="AD46" s="489"/>
      <c r="AE46" s="489"/>
      <c r="AF46" s="486"/>
      <c r="AG46" s="486"/>
      <c r="AH46" s="486"/>
      <c r="AI46" s="486"/>
      <c r="AJ46" s="486"/>
      <c r="AK46" s="486"/>
      <c r="AL46" s="486"/>
      <c r="AM46" s="486"/>
      <c r="AN46" s="486"/>
      <c r="AO46" s="486"/>
      <c r="AP46" s="486"/>
      <c r="AQ46" s="486"/>
      <c r="AR46" s="486"/>
      <c r="AS46" s="486"/>
      <c r="AT46" s="486"/>
      <c r="AU46" s="486"/>
      <c r="AV46" s="486"/>
      <c r="AW46" s="486"/>
      <c r="AX46" s="486"/>
      <c r="AY46" s="486"/>
      <c r="AZ46" s="486"/>
      <c r="BA46" s="486"/>
      <c r="BB46" s="486"/>
      <c r="BC46" s="486"/>
      <c r="BD46" s="486"/>
      <c r="BE46" s="486"/>
      <c r="BF46" s="486"/>
      <c r="BG46" s="486"/>
      <c r="BH46" s="486"/>
      <c r="BI46" s="486"/>
      <c r="BJ46" s="486"/>
      <c r="BK46" s="486"/>
      <c r="BL46" s="486"/>
      <c r="BM46" s="486"/>
      <c r="BN46" s="486"/>
      <c r="BO46" s="486"/>
    </row>
    <row r="47" spans="2:67" x14ac:dyDescent="0.2">
      <c r="B47" s="486"/>
      <c r="C47" s="492"/>
      <c r="E47" s="486"/>
      <c r="F47" s="491"/>
      <c r="G47" s="486"/>
      <c r="H47" s="486"/>
      <c r="I47" s="486"/>
      <c r="J47" s="486"/>
      <c r="K47" s="486"/>
      <c r="L47" s="486"/>
      <c r="M47" s="486"/>
      <c r="N47" s="486"/>
      <c r="O47" s="486"/>
      <c r="P47" s="486"/>
      <c r="Q47" s="486"/>
      <c r="R47" s="486"/>
      <c r="T47" s="486"/>
      <c r="U47" s="486"/>
      <c r="V47" s="486"/>
      <c r="Z47" s="486"/>
      <c r="AA47" s="486"/>
      <c r="AB47" s="486"/>
      <c r="AC47" s="490"/>
      <c r="AD47" s="489"/>
      <c r="AE47" s="489"/>
      <c r="AF47" s="486"/>
      <c r="AG47" s="486"/>
      <c r="AH47" s="486"/>
      <c r="AI47" s="486"/>
      <c r="AJ47" s="486"/>
      <c r="AK47" s="486"/>
      <c r="AL47" s="486"/>
      <c r="AM47" s="486"/>
      <c r="AN47" s="486"/>
      <c r="AO47" s="486"/>
      <c r="AP47" s="486"/>
      <c r="AQ47" s="486"/>
      <c r="AR47" s="486"/>
      <c r="AS47" s="486"/>
      <c r="AT47" s="486"/>
      <c r="AU47" s="486"/>
      <c r="AV47" s="486"/>
      <c r="AW47" s="486"/>
      <c r="AX47" s="486"/>
      <c r="AY47" s="486"/>
      <c r="AZ47" s="486"/>
      <c r="BA47" s="486"/>
      <c r="BB47" s="486"/>
      <c r="BC47" s="486"/>
      <c r="BD47" s="486"/>
      <c r="BE47" s="486"/>
      <c r="BF47" s="486"/>
      <c r="BG47" s="486"/>
      <c r="BH47" s="486"/>
      <c r="BI47" s="486"/>
      <c r="BJ47" s="486"/>
      <c r="BK47" s="486"/>
      <c r="BL47" s="486"/>
      <c r="BM47" s="486"/>
      <c r="BN47" s="486"/>
      <c r="BO47" s="486"/>
    </row>
    <row r="48" spans="2:67" x14ac:dyDescent="0.2">
      <c r="B48" s="486"/>
      <c r="C48" s="492"/>
      <c r="E48" s="486"/>
      <c r="F48" s="491"/>
      <c r="G48" s="486"/>
      <c r="H48" s="486"/>
      <c r="I48" s="486"/>
      <c r="J48" s="486"/>
      <c r="K48" s="486"/>
      <c r="L48" s="486"/>
      <c r="M48" s="486"/>
      <c r="N48" s="486"/>
      <c r="O48" s="486"/>
      <c r="P48" s="486"/>
      <c r="Q48" s="486"/>
      <c r="R48" s="486"/>
      <c r="T48" s="486"/>
      <c r="U48" s="486"/>
      <c r="V48" s="486"/>
      <c r="Z48" s="486"/>
      <c r="AA48" s="486"/>
      <c r="AB48" s="486"/>
      <c r="AC48" s="490"/>
      <c r="AD48" s="489"/>
      <c r="AE48" s="489"/>
      <c r="AF48" s="486"/>
      <c r="AG48" s="486"/>
      <c r="AH48" s="486"/>
      <c r="AI48" s="486"/>
      <c r="AJ48" s="486"/>
      <c r="AK48" s="486"/>
      <c r="AL48" s="486"/>
      <c r="AM48" s="486"/>
      <c r="AN48" s="486"/>
      <c r="AO48" s="486"/>
      <c r="AP48" s="486"/>
      <c r="AQ48" s="486"/>
      <c r="AR48" s="486"/>
      <c r="AS48" s="486"/>
      <c r="AT48" s="486"/>
      <c r="AU48" s="486"/>
      <c r="AV48" s="486"/>
      <c r="AW48" s="486"/>
      <c r="AX48" s="486"/>
      <c r="AY48" s="486"/>
      <c r="AZ48" s="486"/>
      <c r="BA48" s="486"/>
      <c r="BB48" s="486"/>
      <c r="BC48" s="486"/>
      <c r="BD48" s="486"/>
      <c r="BE48" s="486"/>
      <c r="BF48" s="486"/>
      <c r="BG48" s="486"/>
      <c r="BH48" s="486"/>
      <c r="BI48" s="486"/>
      <c r="BJ48" s="486"/>
      <c r="BK48" s="486"/>
      <c r="BL48" s="486"/>
      <c r="BM48" s="486"/>
      <c r="BN48" s="486"/>
      <c r="BO48" s="486"/>
    </row>
    <row r="49" spans="2:67" x14ac:dyDescent="0.2">
      <c r="B49" s="486"/>
      <c r="C49" s="492"/>
      <c r="E49" s="486"/>
      <c r="F49" s="491"/>
      <c r="G49" s="486"/>
      <c r="H49" s="486"/>
      <c r="I49" s="486"/>
      <c r="J49" s="486"/>
      <c r="K49" s="486"/>
      <c r="L49" s="486"/>
      <c r="M49" s="486"/>
      <c r="N49" s="486"/>
      <c r="O49" s="486"/>
      <c r="P49" s="486"/>
      <c r="Q49" s="486"/>
      <c r="R49" s="486"/>
      <c r="T49" s="486"/>
      <c r="U49" s="486"/>
      <c r="V49" s="486"/>
      <c r="Z49" s="486"/>
      <c r="AA49" s="486"/>
      <c r="AB49" s="486"/>
      <c r="AC49" s="490"/>
      <c r="AD49" s="489"/>
      <c r="AE49" s="489"/>
      <c r="AF49" s="486"/>
      <c r="AG49" s="486"/>
      <c r="AH49" s="486"/>
      <c r="AI49" s="486"/>
      <c r="AJ49" s="486"/>
      <c r="AK49" s="486"/>
      <c r="AL49" s="486"/>
      <c r="AM49" s="486"/>
      <c r="AN49" s="486"/>
      <c r="AO49" s="486"/>
      <c r="AP49" s="486"/>
      <c r="AQ49" s="486"/>
      <c r="AR49" s="486"/>
      <c r="AS49" s="486"/>
      <c r="AT49" s="486"/>
      <c r="AU49" s="486"/>
      <c r="AV49" s="486"/>
      <c r="AW49" s="486"/>
      <c r="AX49" s="486"/>
      <c r="AY49" s="486"/>
      <c r="AZ49" s="486"/>
      <c r="BA49" s="486"/>
      <c r="BB49" s="486"/>
      <c r="BC49" s="486"/>
      <c r="BD49" s="486"/>
      <c r="BE49" s="486"/>
      <c r="BF49" s="486"/>
      <c r="BG49" s="486"/>
      <c r="BH49" s="486"/>
      <c r="BI49" s="486"/>
      <c r="BJ49" s="486"/>
      <c r="BK49" s="486"/>
      <c r="BL49" s="486"/>
      <c r="BM49" s="486"/>
      <c r="BN49" s="486"/>
      <c r="BO49" s="486"/>
    </row>
    <row r="50" spans="2:67" x14ac:dyDescent="0.2">
      <c r="B50" s="486"/>
      <c r="C50" s="492"/>
      <c r="E50" s="486"/>
      <c r="F50" s="491"/>
      <c r="G50" s="486"/>
      <c r="H50" s="486"/>
      <c r="I50" s="486"/>
      <c r="J50" s="486"/>
      <c r="K50" s="486"/>
      <c r="L50" s="486"/>
      <c r="M50" s="486"/>
      <c r="N50" s="486"/>
      <c r="O50" s="486"/>
      <c r="P50" s="486"/>
      <c r="Q50" s="486"/>
      <c r="R50" s="486"/>
      <c r="T50" s="486"/>
      <c r="U50" s="486"/>
      <c r="V50" s="486"/>
      <c r="Z50" s="486"/>
      <c r="AA50" s="486"/>
      <c r="AB50" s="486"/>
      <c r="AC50" s="490"/>
      <c r="AD50" s="489"/>
      <c r="AE50" s="489"/>
      <c r="AF50" s="486"/>
      <c r="AG50" s="486"/>
      <c r="AH50" s="486"/>
      <c r="AI50" s="486"/>
      <c r="AJ50" s="486"/>
      <c r="AK50" s="486"/>
      <c r="AL50" s="486"/>
      <c r="AM50" s="486"/>
      <c r="AN50" s="486"/>
      <c r="AO50" s="486"/>
      <c r="AP50" s="486"/>
      <c r="AQ50" s="486"/>
      <c r="AR50" s="486"/>
      <c r="AS50" s="486"/>
      <c r="AT50" s="486"/>
      <c r="AU50" s="486"/>
      <c r="AV50" s="486"/>
      <c r="AW50" s="486"/>
      <c r="AX50" s="486"/>
      <c r="AY50" s="486"/>
      <c r="AZ50" s="486"/>
      <c r="BA50" s="486"/>
      <c r="BB50" s="486"/>
      <c r="BC50" s="486"/>
      <c r="BD50" s="486"/>
      <c r="BE50" s="486"/>
      <c r="BF50" s="486"/>
      <c r="BG50" s="486"/>
      <c r="BH50" s="486"/>
      <c r="BI50" s="486"/>
      <c r="BJ50" s="486"/>
      <c r="BK50" s="486"/>
      <c r="BL50" s="486"/>
      <c r="BM50" s="486"/>
      <c r="BN50" s="486"/>
      <c r="BO50" s="486"/>
    </row>
    <row r="51" spans="2:67" x14ac:dyDescent="0.2">
      <c r="B51" s="486"/>
      <c r="C51" s="492"/>
      <c r="E51" s="486"/>
      <c r="F51" s="491"/>
      <c r="G51" s="486"/>
      <c r="H51" s="486"/>
      <c r="I51" s="486"/>
      <c r="J51" s="486"/>
      <c r="K51" s="486"/>
      <c r="L51" s="486"/>
      <c r="M51" s="486"/>
      <c r="N51" s="486"/>
      <c r="O51" s="486"/>
      <c r="P51" s="486"/>
      <c r="Q51" s="486"/>
      <c r="R51" s="486"/>
      <c r="T51" s="486"/>
      <c r="U51" s="486"/>
      <c r="V51" s="486"/>
      <c r="Z51" s="486"/>
      <c r="AA51" s="486"/>
      <c r="AB51" s="486"/>
      <c r="AC51" s="490"/>
      <c r="AD51" s="489"/>
      <c r="AE51" s="489"/>
      <c r="AF51" s="486"/>
      <c r="AG51" s="486"/>
      <c r="AH51" s="486"/>
      <c r="AI51" s="486"/>
      <c r="AJ51" s="486"/>
      <c r="AK51" s="486"/>
      <c r="AL51" s="486"/>
      <c r="AM51" s="486"/>
      <c r="AN51" s="486"/>
      <c r="AO51" s="486"/>
      <c r="AP51" s="486"/>
      <c r="AQ51" s="486"/>
      <c r="AR51" s="486"/>
      <c r="AS51" s="486"/>
      <c r="AT51" s="486"/>
      <c r="AU51" s="486"/>
      <c r="AV51" s="486"/>
      <c r="AW51" s="486"/>
      <c r="AX51" s="486"/>
      <c r="AY51" s="486"/>
      <c r="AZ51" s="486"/>
      <c r="BA51" s="486"/>
      <c r="BB51" s="486"/>
      <c r="BC51" s="486"/>
      <c r="BD51" s="486"/>
      <c r="BE51" s="486"/>
      <c r="BF51" s="486"/>
      <c r="BG51" s="486"/>
      <c r="BH51" s="486"/>
      <c r="BI51" s="486"/>
      <c r="BJ51" s="486"/>
      <c r="BK51" s="486"/>
      <c r="BL51" s="486"/>
      <c r="BM51" s="486"/>
      <c r="BN51" s="486"/>
      <c r="BO51" s="486"/>
    </row>
    <row r="52" spans="2:67" x14ac:dyDescent="0.2">
      <c r="B52" s="486"/>
      <c r="C52" s="492"/>
      <c r="E52" s="486"/>
      <c r="F52" s="491"/>
      <c r="G52" s="486"/>
      <c r="H52" s="486"/>
      <c r="I52" s="486"/>
      <c r="J52" s="486"/>
      <c r="K52" s="486"/>
      <c r="L52" s="486"/>
      <c r="M52" s="486"/>
      <c r="N52" s="486"/>
      <c r="O52" s="486"/>
      <c r="P52" s="486"/>
      <c r="Q52" s="486"/>
      <c r="R52" s="486"/>
      <c r="T52" s="486"/>
      <c r="U52" s="486"/>
      <c r="V52" s="486"/>
      <c r="Z52" s="486"/>
      <c r="AA52" s="486"/>
      <c r="AB52" s="486"/>
      <c r="AC52" s="490"/>
      <c r="AD52" s="489"/>
      <c r="AE52" s="489"/>
      <c r="AF52" s="486"/>
      <c r="AG52" s="486"/>
      <c r="AH52" s="486"/>
      <c r="AI52" s="486"/>
      <c r="AJ52" s="486"/>
      <c r="AK52" s="486"/>
      <c r="AL52" s="486"/>
      <c r="AM52" s="486"/>
      <c r="AN52" s="486"/>
      <c r="AO52" s="486"/>
      <c r="AP52" s="486"/>
      <c r="AQ52" s="486"/>
      <c r="AR52" s="486"/>
      <c r="AS52" s="486"/>
      <c r="AT52" s="486"/>
      <c r="AU52" s="486"/>
      <c r="AV52" s="486"/>
      <c r="AW52" s="486"/>
      <c r="AX52" s="486"/>
      <c r="AY52" s="486"/>
      <c r="AZ52" s="486"/>
      <c r="BA52" s="486"/>
      <c r="BB52" s="486"/>
      <c r="BC52" s="486"/>
      <c r="BD52" s="486"/>
      <c r="BE52" s="486"/>
      <c r="BF52" s="486"/>
      <c r="BG52" s="486"/>
      <c r="BH52" s="486"/>
      <c r="BI52" s="486"/>
      <c r="BJ52" s="486"/>
      <c r="BK52" s="486"/>
      <c r="BL52" s="486"/>
      <c r="BM52" s="486"/>
      <c r="BN52" s="486"/>
      <c r="BO52" s="486"/>
    </row>
    <row r="53" spans="2:67" x14ac:dyDescent="0.2">
      <c r="B53" s="486"/>
      <c r="C53" s="492"/>
      <c r="E53" s="486"/>
      <c r="F53" s="491"/>
      <c r="G53" s="486"/>
      <c r="H53" s="486"/>
      <c r="I53" s="486"/>
      <c r="J53" s="486"/>
      <c r="K53" s="486"/>
      <c r="L53" s="486"/>
      <c r="M53" s="486"/>
      <c r="N53" s="486"/>
      <c r="O53" s="486"/>
      <c r="P53" s="486"/>
      <c r="Q53" s="486"/>
      <c r="R53" s="486"/>
      <c r="T53" s="486"/>
      <c r="U53" s="486"/>
      <c r="V53" s="486"/>
      <c r="Z53" s="486"/>
      <c r="AA53" s="486"/>
      <c r="AB53" s="486"/>
      <c r="AC53" s="490"/>
      <c r="AD53" s="489"/>
      <c r="AE53" s="489"/>
      <c r="AF53" s="486"/>
      <c r="AG53" s="486"/>
      <c r="AH53" s="486"/>
      <c r="AI53" s="486"/>
      <c r="AJ53" s="486"/>
      <c r="AK53" s="486"/>
      <c r="AL53" s="486"/>
      <c r="AM53" s="486"/>
      <c r="AN53" s="486"/>
      <c r="AO53" s="486"/>
      <c r="AP53" s="486"/>
      <c r="AQ53" s="486"/>
      <c r="AR53" s="486"/>
      <c r="AS53" s="486"/>
      <c r="AT53" s="486"/>
      <c r="AU53" s="486"/>
      <c r="AV53" s="486"/>
      <c r="AW53" s="486"/>
      <c r="AX53" s="486"/>
      <c r="AY53" s="486"/>
      <c r="AZ53" s="486"/>
      <c r="BA53" s="486"/>
      <c r="BB53" s="486"/>
      <c r="BC53" s="486"/>
      <c r="BD53" s="486"/>
      <c r="BE53" s="486"/>
      <c r="BF53" s="486"/>
      <c r="BG53" s="486"/>
      <c r="BH53" s="486"/>
      <c r="BI53" s="486"/>
      <c r="BJ53" s="486"/>
      <c r="BK53" s="486"/>
      <c r="BL53" s="486"/>
      <c r="BM53" s="486"/>
      <c r="BN53" s="486"/>
      <c r="BO53" s="486"/>
    </row>
    <row r="54" spans="2:67" x14ac:dyDescent="0.2">
      <c r="B54" s="486"/>
      <c r="C54" s="492"/>
      <c r="E54" s="486"/>
      <c r="F54" s="491"/>
      <c r="G54" s="486"/>
      <c r="H54" s="486"/>
      <c r="I54" s="486"/>
      <c r="J54" s="486"/>
      <c r="K54" s="486"/>
      <c r="L54" s="486"/>
      <c r="M54" s="486"/>
      <c r="N54" s="486"/>
      <c r="O54" s="486"/>
      <c r="P54" s="486"/>
      <c r="Q54" s="486"/>
      <c r="R54" s="486"/>
      <c r="T54" s="486"/>
      <c r="U54" s="486"/>
      <c r="V54" s="486"/>
      <c r="Z54" s="486"/>
      <c r="AA54" s="486"/>
      <c r="AB54" s="486"/>
      <c r="AC54" s="490"/>
      <c r="AD54" s="489"/>
      <c r="AE54" s="489"/>
      <c r="AF54" s="486"/>
      <c r="AG54" s="486"/>
      <c r="AH54" s="486"/>
      <c r="AI54" s="486"/>
      <c r="AJ54" s="486"/>
      <c r="AK54" s="486"/>
      <c r="AL54" s="486"/>
      <c r="AM54" s="486"/>
      <c r="AN54" s="486"/>
      <c r="AO54" s="486"/>
      <c r="AP54" s="486"/>
      <c r="AQ54" s="486"/>
      <c r="AR54" s="486"/>
      <c r="AS54" s="486"/>
      <c r="AT54" s="486"/>
      <c r="AU54" s="486"/>
      <c r="AV54" s="486"/>
      <c r="AW54" s="486"/>
      <c r="AX54" s="486"/>
      <c r="AY54" s="486"/>
      <c r="AZ54" s="486"/>
      <c r="BA54" s="486"/>
      <c r="BB54" s="486"/>
      <c r="BC54" s="486"/>
      <c r="BD54" s="486"/>
      <c r="BE54" s="486"/>
      <c r="BF54" s="486"/>
      <c r="BG54" s="486"/>
      <c r="BH54" s="486"/>
      <c r="BI54" s="486"/>
      <c r="BJ54" s="486"/>
      <c r="BK54" s="486"/>
      <c r="BL54" s="486"/>
      <c r="BM54" s="486"/>
      <c r="BN54" s="486"/>
      <c r="BO54" s="486"/>
    </row>
    <row r="55" spans="2:67" x14ac:dyDescent="0.2">
      <c r="B55" s="486"/>
      <c r="C55" s="492"/>
      <c r="E55" s="486"/>
      <c r="F55" s="491"/>
      <c r="G55" s="486"/>
      <c r="H55" s="486"/>
      <c r="I55" s="486"/>
      <c r="J55" s="486"/>
      <c r="K55" s="486"/>
      <c r="L55" s="486"/>
      <c r="M55" s="486"/>
      <c r="N55" s="486"/>
      <c r="O55" s="486"/>
      <c r="P55" s="486"/>
      <c r="Q55" s="486"/>
      <c r="R55" s="486"/>
      <c r="T55" s="486"/>
      <c r="U55" s="486"/>
      <c r="V55" s="486"/>
      <c r="Z55" s="486"/>
      <c r="AA55" s="486"/>
      <c r="AB55" s="486"/>
      <c r="AC55" s="490"/>
      <c r="AD55" s="489"/>
      <c r="AE55" s="489"/>
      <c r="AF55" s="486"/>
      <c r="AG55" s="486"/>
      <c r="AH55" s="486"/>
      <c r="AI55" s="486"/>
      <c r="AJ55" s="486"/>
      <c r="AK55" s="486"/>
      <c r="AL55" s="486"/>
      <c r="AM55" s="486"/>
      <c r="AN55" s="486"/>
      <c r="AO55" s="486"/>
      <c r="AP55" s="486"/>
      <c r="AQ55" s="486"/>
      <c r="AR55" s="486"/>
      <c r="AS55" s="486"/>
      <c r="AT55" s="486"/>
      <c r="AU55" s="486"/>
      <c r="AV55" s="486"/>
      <c r="AW55" s="486"/>
      <c r="AX55" s="486"/>
      <c r="AY55" s="486"/>
      <c r="AZ55" s="486"/>
      <c r="BA55" s="486"/>
      <c r="BB55" s="486"/>
      <c r="BC55" s="486"/>
      <c r="BD55" s="486"/>
      <c r="BE55" s="486"/>
      <c r="BF55" s="486"/>
      <c r="BG55" s="486"/>
      <c r="BH55" s="486"/>
      <c r="BI55" s="486"/>
      <c r="BJ55" s="486"/>
      <c r="BK55" s="486"/>
      <c r="BL55" s="486"/>
      <c r="BM55" s="486"/>
      <c r="BN55" s="486"/>
      <c r="BO55" s="486"/>
    </row>
    <row r="56" spans="2:67" x14ac:dyDescent="0.2">
      <c r="B56" s="486"/>
      <c r="C56" s="492"/>
      <c r="E56" s="486"/>
      <c r="F56" s="491"/>
      <c r="G56" s="486"/>
      <c r="H56" s="486"/>
      <c r="I56" s="486"/>
      <c r="J56" s="486"/>
      <c r="K56" s="486"/>
      <c r="L56" s="486"/>
      <c r="M56" s="486"/>
      <c r="N56" s="486"/>
      <c r="O56" s="486"/>
      <c r="P56" s="486"/>
      <c r="Q56" s="486"/>
      <c r="R56" s="486"/>
      <c r="T56" s="486"/>
      <c r="U56" s="486"/>
      <c r="V56" s="486"/>
      <c r="Z56" s="486"/>
      <c r="AA56" s="486"/>
      <c r="AB56" s="486"/>
      <c r="AC56" s="490"/>
      <c r="AD56" s="489"/>
      <c r="AE56" s="489"/>
      <c r="AF56" s="486"/>
      <c r="AG56" s="486"/>
      <c r="AH56" s="486"/>
      <c r="AI56" s="486"/>
      <c r="AJ56" s="486"/>
      <c r="AK56" s="486"/>
      <c r="AL56" s="486"/>
      <c r="AM56" s="486"/>
      <c r="AN56" s="486"/>
      <c r="AO56" s="486"/>
      <c r="AP56" s="486"/>
      <c r="AQ56" s="486"/>
      <c r="AR56" s="486"/>
      <c r="AS56" s="486"/>
      <c r="AT56" s="486"/>
      <c r="AU56" s="486"/>
      <c r="AV56" s="486"/>
      <c r="AW56" s="486"/>
      <c r="AX56" s="486"/>
      <c r="AY56" s="486"/>
      <c r="AZ56" s="486"/>
      <c r="BA56" s="486"/>
      <c r="BB56" s="486"/>
      <c r="BC56" s="486"/>
      <c r="BD56" s="486"/>
      <c r="BE56" s="486"/>
      <c r="BF56" s="486"/>
      <c r="BG56" s="486"/>
      <c r="BH56" s="486"/>
      <c r="BI56" s="486"/>
      <c r="BJ56" s="486"/>
      <c r="BK56" s="486"/>
      <c r="BL56" s="486"/>
      <c r="BM56" s="486"/>
      <c r="BN56" s="486"/>
      <c r="BO56" s="486"/>
    </row>
    <row r="57" spans="2:67" x14ac:dyDescent="0.2">
      <c r="B57" s="486"/>
      <c r="C57" s="492"/>
      <c r="E57" s="486"/>
      <c r="F57" s="491"/>
      <c r="G57" s="486"/>
      <c r="H57" s="486"/>
      <c r="I57" s="486"/>
      <c r="J57" s="486"/>
      <c r="K57" s="486"/>
      <c r="L57" s="486"/>
      <c r="M57" s="486"/>
      <c r="N57" s="486"/>
      <c r="O57" s="486"/>
      <c r="P57" s="486"/>
      <c r="Q57" s="486"/>
      <c r="R57" s="486"/>
      <c r="T57" s="486"/>
      <c r="U57" s="486"/>
      <c r="V57" s="486"/>
      <c r="Z57" s="486"/>
      <c r="AA57" s="486"/>
      <c r="AB57" s="486"/>
      <c r="AC57" s="490"/>
      <c r="AD57" s="489"/>
      <c r="AE57" s="489"/>
      <c r="AF57" s="486"/>
      <c r="AG57" s="486"/>
      <c r="AH57" s="486"/>
      <c r="AI57" s="486"/>
      <c r="AJ57" s="486"/>
      <c r="AK57" s="486"/>
      <c r="AL57" s="486"/>
      <c r="AM57" s="486"/>
      <c r="AN57" s="486"/>
      <c r="AO57" s="486"/>
      <c r="AP57" s="486"/>
      <c r="AQ57" s="486"/>
      <c r="AR57" s="486"/>
      <c r="AS57" s="486"/>
      <c r="AT57" s="486"/>
      <c r="AU57" s="486"/>
      <c r="AV57" s="486"/>
      <c r="AW57" s="486"/>
      <c r="AX57" s="486"/>
      <c r="AY57" s="486"/>
      <c r="AZ57" s="486"/>
      <c r="BA57" s="486"/>
      <c r="BB57" s="486"/>
      <c r="BC57" s="486"/>
      <c r="BD57" s="486"/>
      <c r="BE57" s="486"/>
      <c r="BF57" s="486"/>
      <c r="BG57" s="486"/>
      <c r="BH57" s="486"/>
      <c r="BI57" s="486"/>
      <c r="BJ57" s="486"/>
      <c r="BK57" s="486"/>
      <c r="BL57" s="486"/>
      <c r="BM57" s="486"/>
      <c r="BN57" s="486"/>
      <c r="BO57" s="486"/>
    </row>
    <row r="58" spans="2:67" x14ac:dyDescent="0.2">
      <c r="B58" s="486"/>
      <c r="C58" s="492"/>
      <c r="E58" s="486"/>
      <c r="F58" s="491"/>
      <c r="G58" s="486"/>
      <c r="H58" s="486"/>
      <c r="I58" s="486"/>
      <c r="J58" s="486"/>
      <c r="K58" s="486"/>
      <c r="L58" s="486"/>
      <c r="M58" s="486"/>
      <c r="N58" s="486"/>
      <c r="O58" s="486"/>
      <c r="P58" s="486"/>
      <c r="Q58" s="486"/>
      <c r="R58" s="486"/>
      <c r="T58" s="486"/>
      <c r="U58" s="486"/>
      <c r="V58" s="486"/>
      <c r="Z58" s="486"/>
      <c r="AA58" s="486"/>
      <c r="AB58" s="486"/>
      <c r="AC58" s="490"/>
      <c r="AD58" s="489"/>
      <c r="AE58" s="489"/>
      <c r="AF58" s="486"/>
      <c r="AG58" s="486"/>
      <c r="AH58" s="486"/>
      <c r="AI58" s="486"/>
      <c r="AJ58" s="486"/>
      <c r="AK58" s="486"/>
      <c r="AL58" s="486"/>
      <c r="AM58" s="486"/>
      <c r="AN58" s="486"/>
      <c r="AO58" s="486"/>
      <c r="AP58" s="486"/>
      <c r="AQ58" s="486"/>
      <c r="AR58" s="486"/>
      <c r="AS58" s="486"/>
      <c r="AT58" s="486"/>
      <c r="AU58" s="486"/>
      <c r="AV58" s="486"/>
      <c r="AW58" s="486"/>
      <c r="AX58" s="486"/>
      <c r="AY58" s="486"/>
      <c r="AZ58" s="486"/>
      <c r="BA58" s="486"/>
      <c r="BB58" s="486"/>
      <c r="BC58" s="486"/>
      <c r="BD58" s="486"/>
      <c r="BE58" s="486"/>
      <c r="BF58" s="486"/>
      <c r="BG58" s="486"/>
      <c r="BH58" s="486"/>
      <c r="BI58" s="486"/>
      <c r="BJ58" s="486"/>
      <c r="BK58" s="486"/>
      <c r="BL58" s="486"/>
      <c r="BM58" s="486"/>
      <c r="BN58" s="486"/>
      <c r="BO58" s="486"/>
    </row>
    <row r="59" spans="2:67" x14ac:dyDescent="0.2">
      <c r="B59" s="486"/>
      <c r="C59" s="492"/>
      <c r="E59" s="486"/>
      <c r="F59" s="491"/>
      <c r="G59" s="486"/>
      <c r="H59" s="486"/>
      <c r="I59" s="486"/>
      <c r="J59" s="486"/>
      <c r="K59" s="486"/>
      <c r="L59" s="486"/>
      <c r="M59" s="486"/>
      <c r="N59" s="486"/>
      <c r="O59" s="486"/>
      <c r="P59" s="486"/>
      <c r="Q59" s="486"/>
      <c r="R59" s="486"/>
      <c r="T59" s="486"/>
      <c r="U59" s="486"/>
      <c r="V59" s="486"/>
      <c r="Z59" s="486"/>
      <c r="AA59" s="486"/>
      <c r="AB59" s="486"/>
      <c r="AC59" s="490"/>
      <c r="AD59" s="489"/>
      <c r="AE59" s="489"/>
      <c r="AF59" s="486"/>
      <c r="AG59" s="486"/>
      <c r="AH59" s="486"/>
      <c r="AI59" s="486"/>
      <c r="AJ59" s="486"/>
      <c r="AK59" s="486"/>
      <c r="AL59" s="486"/>
      <c r="AM59" s="486"/>
      <c r="AN59" s="486"/>
      <c r="AO59" s="486"/>
      <c r="AP59" s="486"/>
      <c r="AQ59" s="486"/>
      <c r="AR59" s="486"/>
      <c r="AS59" s="486"/>
      <c r="AT59" s="486"/>
      <c r="AU59" s="486"/>
      <c r="AV59" s="486"/>
      <c r="AW59" s="486"/>
      <c r="AX59" s="486"/>
      <c r="AY59" s="486"/>
      <c r="AZ59" s="486"/>
      <c r="BA59" s="486"/>
      <c r="BB59" s="486"/>
      <c r="BC59" s="486"/>
      <c r="BD59" s="486"/>
      <c r="BE59" s="486"/>
      <c r="BF59" s="486"/>
      <c r="BG59" s="486"/>
      <c r="BH59" s="486"/>
      <c r="BI59" s="486"/>
      <c r="BJ59" s="486"/>
      <c r="BK59" s="486"/>
      <c r="BL59" s="486"/>
      <c r="BM59" s="486"/>
      <c r="BN59" s="486"/>
      <c r="BO59" s="486"/>
    </row>
    <row r="60" spans="2:67" x14ac:dyDescent="0.2">
      <c r="B60" s="486"/>
      <c r="C60" s="492"/>
      <c r="E60" s="486"/>
      <c r="F60" s="491"/>
      <c r="G60" s="486"/>
      <c r="H60" s="486"/>
      <c r="I60" s="486"/>
      <c r="J60" s="486"/>
      <c r="K60" s="486"/>
      <c r="L60" s="486"/>
      <c r="M60" s="486"/>
      <c r="N60" s="486"/>
      <c r="O60" s="486"/>
      <c r="P60" s="486"/>
      <c r="Q60" s="486"/>
      <c r="R60" s="486"/>
      <c r="T60" s="486"/>
      <c r="U60" s="486"/>
      <c r="V60" s="486"/>
      <c r="Z60" s="486"/>
      <c r="AA60" s="486"/>
      <c r="AB60" s="486"/>
      <c r="AC60" s="490"/>
      <c r="AD60" s="489"/>
      <c r="AE60" s="489"/>
      <c r="AF60" s="486"/>
      <c r="AG60" s="486"/>
      <c r="AH60" s="486"/>
      <c r="AI60" s="486"/>
      <c r="AJ60" s="486"/>
      <c r="AK60" s="486"/>
      <c r="AL60" s="486"/>
      <c r="AM60" s="486"/>
      <c r="AN60" s="486"/>
      <c r="AO60" s="486"/>
      <c r="AP60" s="486"/>
      <c r="AQ60" s="486"/>
      <c r="AR60" s="486"/>
      <c r="AS60" s="486"/>
      <c r="AT60" s="486"/>
      <c r="AU60" s="486"/>
      <c r="AV60" s="486"/>
      <c r="AW60" s="486"/>
      <c r="AX60" s="486"/>
      <c r="AY60" s="486"/>
      <c r="AZ60" s="486"/>
      <c r="BA60" s="486"/>
      <c r="BB60" s="486"/>
      <c r="BC60" s="486"/>
      <c r="BD60" s="486"/>
      <c r="BE60" s="486"/>
      <c r="BF60" s="486"/>
      <c r="BG60" s="486"/>
      <c r="BH60" s="486"/>
      <c r="BI60" s="486"/>
      <c r="BJ60" s="486"/>
      <c r="BK60" s="486"/>
      <c r="BL60" s="486"/>
      <c r="BM60" s="486"/>
      <c r="BN60" s="486"/>
      <c r="BO60" s="486"/>
    </row>
    <row r="61" spans="2:67" x14ac:dyDescent="0.2">
      <c r="B61" s="486"/>
      <c r="C61" s="492"/>
      <c r="E61" s="486"/>
      <c r="F61" s="491"/>
      <c r="G61" s="486"/>
      <c r="H61" s="486"/>
      <c r="I61" s="486"/>
      <c r="J61" s="486"/>
      <c r="K61" s="486"/>
      <c r="L61" s="486"/>
      <c r="M61" s="486"/>
      <c r="N61" s="486"/>
      <c r="O61" s="486"/>
      <c r="P61" s="486"/>
      <c r="Q61" s="486"/>
      <c r="R61" s="486"/>
      <c r="T61" s="486"/>
      <c r="U61" s="486"/>
      <c r="V61" s="486"/>
      <c r="Z61" s="486"/>
      <c r="AA61" s="486"/>
      <c r="AB61" s="486"/>
      <c r="AC61" s="490"/>
      <c r="AD61" s="489"/>
      <c r="AE61" s="489"/>
      <c r="AF61" s="486"/>
      <c r="AG61" s="486"/>
      <c r="AH61" s="486"/>
      <c r="AI61" s="486"/>
      <c r="AJ61" s="486"/>
      <c r="AK61" s="486"/>
      <c r="AL61" s="486"/>
      <c r="AM61" s="486"/>
      <c r="AN61" s="486"/>
      <c r="AO61" s="486"/>
      <c r="AP61" s="486"/>
      <c r="AQ61" s="486"/>
      <c r="AR61" s="486"/>
      <c r="AS61" s="486"/>
      <c r="AT61" s="486"/>
      <c r="AU61" s="486"/>
      <c r="AV61" s="486"/>
      <c r="AW61" s="486"/>
      <c r="AX61" s="486"/>
      <c r="AY61" s="486"/>
      <c r="AZ61" s="486"/>
      <c r="BA61" s="486"/>
      <c r="BB61" s="486"/>
      <c r="BC61" s="486"/>
      <c r="BD61" s="486"/>
      <c r="BE61" s="486"/>
      <c r="BF61" s="486"/>
      <c r="BG61" s="486"/>
      <c r="BH61" s="486"/>
      <c r="BI61" s="486"/>
      <c r="BJ61" s="486"/>
      <c r="BK61" s="486"/>
      <c r="BL61" s="486"/>
      <c r="BM61" s="486"/>
      <c r="BN61" s="486"/>
      <c r="BO61" s="486"/>
    </row>
    <row r="62" spans="2:67" x14ac:dyDescent="0.2">
      <c r="B62" s="486"/>
      <c r="C62" s="492"/>
      <c r="E62" s="486"/>
      <c r="F62" s="491"/>
      <c r="G62" s="486"/>
      <c r="H62" s="486"/>
      <c r="I62" s="486"/>
      <c r="J62" s="486"/>
      <c r="K62" s="486"/>
      <c r="L62" s="486"/>
      <c r="M62" s="486"/>
      <c r="N62" s="486"/>
      <c r="O62" s="486"/>
      <c r="P62" s="486"/>
      <c r="Q62" s="486"/>
      <c r="R62" s="486"/>
      <c r="T62" s="486"/>
      <c r="U62" s="486"/>
      <c r="V62" s="486"/>
      <c r="Z62" s="486"/>
      <c r="AA62" s="486"/>
      <c r="AB62" s="486"/>
      <c r="AC62" s="490"/>
      <c r="AD62" s="489"/>
      <c r="AE62" s="489"/>
      <c r="AF62" s="486"/>
      <c r="AG62" s="486"/>
      <c r="AH62" s="486"/>
      <c r="AI62" s="486"/>
      <c r="AJ62" s="486"/>
      <c r="AK62" s="486"/>
      <c r="AL62" s="486"/>
      <c r="AM62" s="486"/>
      <c r="AN62" s="486"/>
      <c r="AO62" s="486"/>
      <c r="AP62" s="486"/>
      <c r="AQ62" s="486"/>
      <c r="AR62" s="486"/>
      <c r="AS62" s="486"/>
      <c r="AT62" s="486"/>
      <c r="AU62" s="486"/>
      <c r="AV62" s="486"/>
      <c r="AW62" s="486"/>
      <c r="AX62" s="486"/>
      <c r="AY62" s="486"/>
      <c r="AZ62" s="486"/>
      <c r="BA62" s="486"/>
      <c r="BB62" s="486"/>
      <c r="BC62" s="486"/>
      <c r="BD62" s="486"/>
      <c r="BE62" s="486"/>
      <c r="BF62" s="486"/>
      <c r="BG62" s="486"/>
      <c r="BH62" s="486"/>
      <c r="BI62" s="486"/>
      <c r="BJ62" s="486"/>
      <c r="BK62" s="486"/>
      <c r="BL62" s="486"/>
      <c r="BM62" s="486"/>
      <c r="BN62" s="486"/>
      <c r="BO62" s="486"/>
    </row>
    <row r="63" spans="2:67" x14ac:dyDescent="0.2">
      <c r="B63" s="486"/>
      <c r="C63" s="492"/>
      <c r="E63" s="486"/>
      <c r="F63" s="491"/>
      <c r="G63" s="486"/>
      <c r="H63" s="486"/>
      <c r="I63" s="486"/>
      <c r="J63" s="486"/>
      <c r="K63" s="486"/>
      <c r="L63" s="486"/>
      <c r="M63" s="486"/>
      <c r="N63" s="486"/>
      <c r="O63" s="486"/>
      <c r="P63" s="486"/>
      <c r="Q63" s="486"/>
      <c r="R63" s="486"/>
      <c r="T63" s="486"/>
      <c r="U63" s="486"/>
      <c r="V63" s="486"/>
      <c r="Z63" s="486"/>
      <c r="AA63" s="486"/>
      <c r="AB63" s="486"/>
      <c r="AC63" s="490"/>
      <c r="AD63" s="489"/>
      <c r="AE63" s="489"/>
      <c r="AF63" s="486"/>
      <c r="AG63" s="486"/>
      <c r="AH63" s="486"/>
      <c r="AI63" s="486"/>
      <c r="AJ63" s="486"/>
      <c r="AK63" s="486"/>
      <c r="AL63" s="486"/>
      <c r="AM63" s="486"/>
      <c r="AN63" s="486"/>
      <c r="AO63" s="486"/>
      <c r="AP63" s="486"/>
      <c r="AQ63" s="486"/>
      <c r="AR63" s="486"/>
      <c r="AS63" s="486"/>
      <c r="AT63" s="486"/>
      <c r="AU63" s="486"/>
      <c r="AV63" s="486"/>
      <c r="AW63" s="486"/>
      <c r="AX63" s="486"/>
      <c r="AY63" s="486"/>
      <c r="AZ63" s="486"/>
      <c r="BA63" s="486"/>
      <c r="BB63" s="486"/>
      <c r="BC63" s="486"/>
      <c r="BD63" s="486"/>
      <c r="BE63" s="486"/>
      <c r="BF63" s="486"/>
      <c r="BG63" s="486"/>
      <c r="BH63" s="486"/>
      <c r="BI63" s="486"/>
      <c r="BJ63" s="486"/>
      <c r="BK63" s="486"/>
      <c r="BL63" s="486"/>
      <c r="BM63" s="486"/>
      <c r="BN63" s="486"/>
      <c r="BO63" s="486"/>
    </row>
    <row r="64" spans="2:67" x14ac:dyDescent="0.2">
      <c r="B64" s="486"/>
      <c r="C64" s="492"/>
      <c r="E64" s="486"/>
      <c r="F64" s="491"/>
      <c r="G64" s="486"/>
      <c r="H64" s="486"/>
      <c r="I64" s="486"/>
      <c r="J64" s="486"/>
      <c r="K64" s="486"/>
      <c r="L64" s="486"/>
      <c r="M64" s="486"/>
      <c r="N64" s="486"/>
      <c r="O64" s="486"/>
      <c r="P64" s="486"/>
      <c r="Q64" s="486"/>
      <c r="R64" s="486"/>
      <c r="T64" s="486"/>
      <c r="U64" s="486"/>
      <c r="V64" s="486"/>
      <c r="Z64" s="486"/>
      <c r="AA64" s="486"/>
      <c r="AB64" s="486"/>
      <c r="AC64" s="490"/>
      <c r="AD64" s="489"/>
      <c r="AE64" s="489"/>
      <c r="AF64" s="486"/>
      <c r="AG64" s="486"/>
      <c r="AH64" s="486"/>
      <c r="AI64" s="486"/>
      <c r="AJ64" s="486"/>
      <c r="AK64" s="486"/>
      <c r="AL64" s="486"/>
      <c r="AM64" s="486"/>
      <c r="AN64" s="486"/>
      <c r="AO64" s="486"/>
      <c r="AP64" s="486"/>
      <c r="AQ64" s="486"/>
      <c r="AR64" s="486"/>
      <c r="AS64" s="486"/>
      <c r="AT64" s="486"/>
      <c r="AU64" s="486"/>
      <c r="AV64" s="486"/>
      <c r="AW64" s="486"/>
      <c r="AX64" s="486"/>
      <c r="AY64" s="486"/>
      <c r="AZ64" s="486"/>
      <c r="BA64" s="486"/>
      <c r="BB64" s="486"/>
      <c r="BC64" s="486"/>
      <c r="BD64" s="486"/>
      <c r="BE64" s="486"/>
      <c r="BF64" s="486"/>
      <c r="BG64" s="486"/>
      <c r="BH64" s="486"/>
      <c r="BI64" s="486"/>
      <c r="BJ64" s="486"/>
      <c r="BK64" s="486"/>
      <c r="BL64" s="486"/>
      <c r="BM64" s="486"/>
      <c r="BN64" s="486"/>
      <c r="BO64" s="486"/>
    </row>
    <row r="65" spans="2:67" x14ac:dyDescent="0.2">
      <c r="B65" s="486"/>
      <c r="C65" s="492"/>
      <c r="E65" s="486"/>
      <c r="F65" s="491"/>
      <c r="G65" s="486"/>
      <c r="H65" s="486"/>
      <c r="I65" s="486"/>
      <c r="J65" s="486"/>
      <c r="K65" s="486"/>
      <c r="L65" s="486"/>
      <c r="M65" s="486"/>
      <c r="N65" s="486"/>
      <c r="O65" s="486"/>
      <c r="P65" s="486"/>
      <c r="Q65" s="486"/>
      <c r="R65" s="486"/>
      <c r="T65" s="486"/>
      <c r="U65" s="486"/>
      <c r="V65" s="486"/>
      <c r="Z65" s="486"/>
      <c r="AA65" s="486"/>
      <c r="AB65" s="486"/>
      <c r="AC65" s="490"/>
      <c r="AD65" s="489"/>
      <c r="AE65" s="489"/>
      <c r="AF65" s="486"/>
      <c r="AG65" s="486"/>
      <c r="AH65" s="486"/>
      <c r="AI65" s="486"/>
      <c r="AJ65" s="486"/>
      <c r="AK65" s="486"/>
      <c r="AL65" s="486"/>
      <c r="AM65" s="486"/>
      <c r="AN65" s="486"/>
      <c r="AO65" s="486"/>
      <c r="AP65" s="486"/>
      <c r="AQ65" s="486"/>
      <c r="AR65" s="486"/>
      <c r="AS65" s="486"/>
      <c r="AT65" s="486"/>
      <c r="AU65" s="486"/>
      <c r="AV65" s="486"/>
      <c r="AW65" s="486"/>
      <c r="AX65" s="486"/>
      <c r="AY65" s="486"/>
      <c r="AZ65" s="486"/>
      <c r="BA65" s="486"/>
      <c r="BB65" s="486"/>
      <c r="BC65" s="486"/>
      <c r="BD65" s="486"/>
      <c r="BE65" s="486"/>
      <c r="BF65" s="486"/>
      <c r="BG65" s="486"/>
      <c r="BH65" s="486"/>
      <c r="BI65" s="486"/>
      <c r="BJ65" s="486"/>
      <c r="BK65" s="486"/>
      <c r="BL65" s="486"/>
      <c r="BM65" s="486"/>
      <c r="BN65" s="486"/>
      <c r="BO65" s="486"/>
    </row>
    <row r="66" spans="2:67" x14ac:dyDescent="0.2">
      <c r="B66" s="486"/>
      <c r="C66" s="492"/>
      <c r="E66" s="486"/>
      <c r="F66" s="491"/>
      <c r="G66" s="486"/>
      <c r="H66" s="486"/>
      <c r="I66" s="486"/>
      <c r="J66" s="486"/>
      <c r="K66" s="486"/>
      <c r="L66" s="486"/>
      <c r="M66" s="486"/>
      <c r="N66" s="486"/>
      <c r="O66" s="486"/>
      <c r="P66" s="486"/>
      <c r="Q66" s="486"/>
      <c r="R66" s="486"/>
      <c r="T66" s="486"/>
      <c r="U66" s="486"/>
      <c r="V66" s="486"/>
      <c r="Z66" s="486"/>
      <c r="AA66" s="486"/>
      <c r="AB66" s="486"/>
      <c r="AC66" s="490"/>
      <c r="AD66" s="489"/>
      <c r="AE66" s="489"/>
      <c r="AF66" s="486"/>
      <c r="AG66" s="486"/>
      <c r="AH66" s="486"/>
      <c r="AI66" s="486"/>
      <c r="AJ66" s="486"/>
      <c r="AK66" s="486"/>
      <c r="AL66" s="486"/>
      <c r="AM66" s="486"/>
      <c r="AN66" s="486"/>
      <c r="AO66" s="486"/>
      <c r="AP66" s="486"/>
      <c r="AQ66" s="486"/>
      <c r="AR66" s="486"/>
      <c r="AS66" s="486"/>
      <c r="AT66" s="486"/>
      <c r="AU66" s="486"/>
      <c r="AV66" s="486"/>
      <c r="AW66" s="486"/>
      <c r="AX66" s="486"/>
      <c r="AY66" s="486"/>
      <c r="AZ66" s="486"/>
      <c r="BA66" s="486"/>
      <c r="BB66" s="486"/>
      <c r="BC66" s="486"/>
      <c r="BD66" s="486"/>
      <c r="BE66" s="486"/>
      <c r="BF66" s="486"/>
      <c r="BG66" s="486"/>
      <c r="BH66" s="486"/>
      <c r="BI66" s="486"/>
      <c r="BJ66" s="486"/>
      <c r="BK66" s="486"/>
      <c r="BL66" s="486"/>
      <c r="BM66" s="486"/>
      <c r="BN66" s="486"/>
      <c r="BO66" s="486"/>
    </row>
    <row r="67" spans="2:67" x14ac:dyDescent="0.2">
      <c r="B67" s="486"/>
      <c r="C67" s="492"/>
      <c r="E67" s="486"/>
      <c r="F67" s="491"/>
      <c r="G67" s="486"/>
      <c r="H67" s="486"/>
      <c r="I67" s="486"/>
      <c r="J67" s="486"/>
      <c r="K67" s="486"/>
      <c r="L67" s="486"/>
      <c r="M67" s="486"/>
      <c r="N67" s="486"/>
      <c r="O67" s="486"/>
      <c r="P67" s="486"/>
      <c r="Q67" s="486"/>
      <c r="R67" s="486"/>
      <c r="T67" s="486"/>
      <c r="U67" s="486"/>
      <c r="V67" s="486"/>
      <c r="Z67" s="486"/>
      <c r="AA67" s="486"/>
      <c r="AB67" s="486"/>
      <c r="AC67" s="490"/>
      <c r="AD67" s="489"/>
      <c r="AE67" s="489"/>
      <c r="AF67" s="486"/>
      <c r="AG67" s="486"/>
      <c r="AH67" s="486"/>
      <c r="AI67" s="486"/>
      <c r="AJ67" s="486"/>
      <c r="AK67" s="486"/>
      <c r="AL67" s="486"/>
      <c r="AM67" s="486"/>
      <c r="AN67" s="486"/>
      <c r="AO67" s="486"/>
      <c r="AP67" s="486"/>
      <c r="AQ67" s="486"/>
      <c r="AR67" s="486"/>
      <c r="AS67" s="486"/>
      <c r="AT67" s="486"/>
      <c r="AU67" s="486"/>
      <c r="AV67" s="486"/>
      <c r="AW67" s="486"/>
      <c r="AX67" s="486"/>
      <c r="AY67" s="486"/>
      <c r="AZ67" s="486"/>
      <c r="BA67" s="486"/>
      <c r="BB67" s="486"/>
      <c r="BC67" s="486"/>
      <c r="BD67" s="486"/>
      <c r="BE67" s="486"/>
      <c r="BF67" s="486"/>
      <c r="BG67" s="486"/>
      <c r="BH67" s="486"/>
      <c r="BI67" s="486"/>
      <c r="BJ67" s="486"/>
      <c r="BK67" s="486"/>
      <c r="BL67" s="486"/>
      <c r="BM67" s="486"/>
      <c r="BN67" s="486"/>
      <c r="BO67" s="486"/>
    </row>
    <row r="68" spans="2:67" x14ac:dyDescent="0.2">
      <c r="B68" s="486"/>
      <c r="C68" s="492"/>
      <c r="E68" s="486"/>
      <c r="F68" s="491"/>
      <c r="G68" s="486"/>
      <c r="H68" s="486"/>
      <c r="I68" s="486"/>
      <c r="J68" s="486"/>
      <c r="K68" s="486"/>
      <c r="L68" s="486"/>
      <c r="M68" s="486"/>
      <c r="N68" s="486"/>
      <c r="O68" s="486"/>
      <c r="P68" s="486"/>
      <c r="Q68" s="486"/>
      <c r="R68" s="486"/>
      <c r="T68" s="486"/>
      <c r="U68" s="486"/>
      <c r="V68" s="486"/>
      <c r="Z68" s="486"/>
      <c r="AA68" s="486"/>
      <c r="AB68" s="486"/>
      <c r="AC68" s="490"/>
      <c r="AD68" s="489"/>
      <c r="AE68" s="489"/>
      <c r="AF68" s="486"/>
      <c r="AG68" s="486"/>
      <c r="AH68" s="486"/>
      <c r="AI68" s="486"/>
      <c r="AJ68" s="486"/>
      <c r="AK68" s="486"/>
      <c r="AL68" s="486"/>
      <c r="AM68" s="486"/>
      <c r="AN68" s="486"/>
      <c r="AO68" s="486"/>
      <c r="AP68" s="486"/>
      <c r="AQ68" s="486"/>
      <c r="AR68" s="486"/>
      <c r="AS68" s="486"/>
      <c r="AT68" s="486"/>
      <c r="AU68" s="486"/>
      <c r="AV68" s="486"/>
      <c r="AW68" s="486"/>
      <c r="AX68" s="486"/>
      <c r="AY68" s="486"/>
      <c r="AZ68" s="486"/>
      <c r="BA68" s="486"/>
      <c r="BB68" s="486"/>
      <c r="BC68" s="486"/>
      <c r="BD68" s="486"/>
      <c r="BE68" s="486"/>
      <c r="BF68" s="486"/>
      <c r="BG68" s="486"/>
      <c r="BH68" s="486"/>
      <c r="BI68" s="486"/>
      <c r="BJ68" s="486"/>
      <c r="BK68" s="486"/>
      <c r="BL68" s="486"/>
      <c r="BM68" s="486"/>
      <c r="BN68" s="486"/>
      <c r="BO68" s="486"/>
    </row>
    <row r="69" spans="2:67" x14ac:dyDescent="0.2">
      <c r="B69" s="486"/>
      <c r="C69" s="492"/>
      <c r="E69" s="486"/>
      <c r="F69" s="491"/>
      <c r="G69" s="486"/>
      <c r="H69" s="486"/>
      <c r="I69" s="486"/>
      <c r="J69" s="486"/>
      <c r="K69" s="486"/>
      <c r="L69" s="486"/>
      <c r="M69" s="486"/>
      <c r="N69" s="486"/>
      <c r="O69" s="486"/>
      <c r="P69" s="486"/>
      <c r="Q69" s="486"/>
      <c r="R69" s="486"/>
      <c r="T69" s="486"/>
      <c r="U69" s="486"/>
      <c r="V69" s="486"/>
      <c r="Z69" s="486"/>
      <c r="AA69" s="486"/>
      <c r="AB69" s="486"/>
      <c r="AC69" s="490"/>
      <c r="AD69" s="489"/>
      <c r="AE69" s="489"/>
      <c r="AF69" s="486"/>
      <c r="AG69" s="486"/>
      <c r="AH69" s="486"/>
      <c r="AI69" s="486"/>
      <c r="AJ69" s="486"/>
      <c r="AK69" s="486"/>
      <c r="AL69" s="486"/>
      <c r="AM69" s="486"/>
      <c r="AN69" s="486"/>
      <c r="AO69" s="486"/>
      <c r="AP69" s="486"/>
      <c r="AQ69" s="486"/>
      <c r="AR69" s="486"/>
      <c r="AS69" s="486"/>
      <c r="AT69" s="486"/>
      <c r="AU69" s="486"/>
      <c r="AV69" s="486"/>
      <c r="AW69" s="486"/>
      <c r="AX69" s="486"/>
      <c r="AY69" s="486"/>
      <c r="AZ69" s="486"/>
      <c r="BA69" s="486"/>
      <c r="BB69" s="486"/>
      <c r="BC69" s="486"/>
      <c r="BD69" s="486"/>
      <c r="BE69" s="486"/>
      <c r="BF69" s="486"/>
      <c r="BG69" s="486"/>
      <c r="BH69" s="486"/>
      <c r="BI69" s="486"/>
      <c r="BJ69" s="486"/>
      <c r="BK69" s="486"/>
      <c r="BL69" s="486"/>
      <c r="BM69" s="486"/>
      <c r="BN69" s="486"/>
      <c r="BO69" s="486"/>
    </row>
    <row r="70" spans="2:67" x14ac:dyDescent="0.2">
      <c r="B70" s="486"/>
      <c r="C70" s="492"/>
      <c r="E70" s="486"/>
      <c r="F70" s="491"/>
      <c r="G70" s="486"/>
      <c r="H70" s="486"/>
      <c r="I70" s="486"/>
      <c r="J70" s="486"/>
      <c r="K70" s="486"/>
      <c r="L70" s="486"/>
      <c r="M70" s="486"/>
      <c r="N70" s="486"/>
      <c r="O70" s="486"/>
      <c r="P70" s="486"/>
      <c r="Q70" s="486"/>
      <c r="R70" s="486"/>
      <c r="T70" s="486"/>
      <c r="U70" s="486"/>
      <c r="V70" s="486"/>
      <c r="Z70" s="486"/>
      <c r="AA70" s="486"/>
      <c r="AB70" s="486"/>
      <c r="AC70" s="490"/>
      <c r="AD70" s="489"/>
      <c r="AE70" s="489"/>
      <c r="AF70" s="486"/>
      <c r="AG70" s="486"/>
      <c r="AH70" s="486"/>
      <c r="AI70" s="486"/>
      <c r="AJ70" s="486"/>
      <c r="AK70" s="486"/>
      <c r="AL70" s="486"/>
      <c r="AM70" s="486"/>
      <c r="AN70" s="486"/>
      <c r="AO70" s="486"/>
      <c r="AP70" s="486"/>
      <c r="AQ70" s="486"/>
      <c r="AR70" s="486"/>
      <c r="AS70" s="486"/>
      <c r="AT70" s="486"/>
      <c r="AU70" s="486"/>
      <c r="AV70" s="486"/>
      <c r="AW70" s="486"/>
      <c r="AX70" s="486"/>
      <c r="AY70" s="486"/>
      <c r="AZ70" s="486"/>
      <c r="BA70" s="486"/>
      <c r="BB70" s="486"/>
      <c r="BC70" s="486"/>
      <c r="BD70" s="486"/>
      <c r="BE70" s="486"/>
      <c r="BF70" s="486"/>
      <c r="BG70" s="486"/>
      <c r="BH70" s="486"/>
      <c r="BI70" s="486"/>
      <c r="BJ70" s="486"/>
      <c r="BK70" s="486"/>
      <c r="BL70" s="486"/>
      <c r="BM70" s="486"/>
      <c r="BN70" s="486"/>
      <c r="BO70" s="486"/>
    </row>
    <row r="71" spans="2:67" x14ac:dyDescent="0.2">
      <c r="B71" s="486"/>
      <c r="C71" s="492"/>
      <c r="E71" s="486"/>
      <c r="F71" s="491"/>
      <c r="G71" s="486"/>
      <c r="H71" s="486"/>
      <c r="I71" s="486"/>
      <c r="J71" s="486"/>
      <c r="K71" s="486"/>
      <c r="L71" s="486"/>
      <c r="M71" s="486"/>
      <c r="N71" s="486"/>
      <c r="O71" s="486"/>
      <c r="P71" s="486"/>
      <c r="Q71" s="486"/>
      <c r="R71" s="486"/>
      <c r="T71" s="486"/>
      <c r="U71" s="486"/>
      <c r="V71" s="486"/>
      <c r="Z71" s="486"/>
      <c r="AA71" s="486"/>
      <c r="AB71" s="486"/>
      <c r="AC71" s="490"/>
      <c r="AD71" s="489"/>
      <c r="AE71" s="489"/>
      <c r="AF71" s="486"/>
      <c r="AG71" s="486"/>
      <c r="AH71" s="486"/>
      <c r="AI71" s="486"/>
      <c r="AJ71" s="486"/>
      <c r="AK71" s="486"/>
      <c r="AL71" s="486"/>
      <c r="AM71" s="486"/>
      <c r="AN71" s="486"/>
      <c r="AO71" s="486"/>
      <c r="AP71" s="486"/>
      <c r="AQ71" s="486"/>
      <c r="AR71" s="486"/>
      <c r="AS71" s="486"/>
      <c r="AT71" s="486"/>
      <c r="AU71" s="486"/>
      <c r="AV71" s="486"/>
      <c r="AW71" s="486"/>
      <c r="AX71" s="486"/>
      <c r="AY71" s="486"/>
      <c r="AZ71" s="486"/>
      <c r="BA71" s="486"/>
      <c r="BB71" s="486"/>
      <c r="BC71" s="486"/>
      <c r="BD71" s="486"/>
      <c r="BE71" s="486"/>
      <c r="BF71" s="486"/>
      <c r="BG71" s="486"/>
      <c r="BH71" s="486"/>
      <c r="BI71" s="486"/>
      <c r="BJ71" s="486"/>
      <c r="BK71" s="486"/>
      <c r="BL71" s="486"/>
      <c r="BM71" s="486"/>
      <c r="BN71" s="486"/>
      <c r="BO71" s="486"/>
    </row>
    <row r="72" spans="2:67" x14ac:dyDescent="0.2">
      <c r="B72" s="486"/>
      <c r="C72" s="492"/>
      <c r="E72" s="486"/>
      <c r="F72" s="491"/>
      <c r="G72" s="486"/>
      <c r="H72" s="486"/>
      <c r="I72" s="486"/>
      <c r="J72" s="486"/>
      <c r="K72" s="486"/>
      <c r="L72" s="486"/>
      <c r="M72" s="486"/>
      <c r="N72" s="486"/>
      <c r="O72" s="486"/>
      <c r="P72" s="486"/>
      <c r="Q72" s="486"/>
      <c r="R72" s="486"/>
      <c r="T72" s="486"/>
      <c r="U72" s="486"/>
      <c r="V72" s="486"/>
      <c r="Z72" s="486"/>
      <c r="AA72" s="486"/>
      <c r="AB72" s="486"/>
      <c r="AC72" s="490"/>
      <c r="AD72" s="489"/>
      <c r="AE72" s="489"/>
      <c r="AF72" s="486"/>
      <c r="AG72" s="486"/>
      <c r="AH72" s="486"/>
      <c r="AI72" s="486"/>
      <c r="AJ72" s="486"/>
      <c r="AK72" s="486"/>
      <c r="AL72" s="486"/>
      <c r="AM72" s="486"/>
      <c r="AN72" s="486"/>
      <c r="AO72" s="486"/>
      <c r="AP72" s="486"/>
      <c r="AQ72" s="486"/>
      <c r="AR72" s="486"/>
      <c r="AS72" s="486"/>
      <c r="AT72" s="486"/>
      <c r="AU72" s="486"/>
      <c r="AV72" s="486"/>
      <c r="AW72" s="486"/>
      <c r="AX72" s="486"/>
      <c r="AY72" s="486"/>
      <c r="AZ72" s="486"/>
      <c r="BA72" s="486"/>
      <c r="BB72" s="486"/>
      <c r="BC72" s="486"/>
      <c r="BD72" s="486"/>
      <c r="BE72" s="486"/>
      <c r="BF72" s="486"/>
      <c r="BG72" s="486"/>
      <c r="BH72" s="486"/>
      <c r="BI72" s="486"/>
      <c r="BJ72" s="486"/>
      <c r="BK72" s="486"/>
      <c r="BL72" s="486"/>
      <c r="BM72" s="486"/>
      <c r="BN72" s="486"/>
      <c r="BO72" s="486"/>
    </row>
    <row r="73" spans="2:67" x14ac:dyDescent="0.2">
      <c r="B73" s="486"/>
      <c r="C73" s="492"/>
      <c r="E73" s="486"/>
      <c r="F73" s="491"/>
      <c r="G73" s="486"/>
      <c r="H73" s="486"/>
      <c r="I73" s="486"/>
      <c r="J73" s="486"/>
      <c r="K73" s="486"/>
      <c r="L73" s="486"/>
      <c r="M73" s="486"/>
      <c r="N73" s="486"/>
      <c r="O73" s="486"/>
      <c r="P73" s="486"/>
      <c r="Q73" s="486"/>
      <c r="R73" s="486"/>
      <c r="T73" s="486"/>
      <c r="U73" s="486"/>
      <c r="V73" s="486"/>
      <c r="Z73" s="486"/>
      <c r="AA73" s="486"/>
      <c r="AB73" s="486"/>
      <c r="AC73" s="490"/>
      <c r="AD73" s="489"/>
      <c r="AE73" s="489"/>
      <c r="AF73" s="486"/>
      <c r="AG73" s="486"/>
      <c r="AH73" s="486"/>
      <c r="AI73" s="486"/>
      <c r="AJ73" s="486"/>
      <c r="AK73" s="486"/>
      <c r="AL73" s="486"/>
      <c r="AM73" s="486"/>
      <c r="AN73" s="486"/>
      <c r="AO73" s="486"/>
      <c r="AP73" s="486"/>
      <c r="AQ73" s="486"/>
      <c r="AR73" s="486"/>
      <c r="AS73" s="486"/>
      <c r="AT73" s="486"/>
      <c r="AU73" s="486"/>
      <c r="AV73" s="486"/>
      <c r="AW73" s="486"/>
      <c r="AX73" s="486"/>
      <c r="AY73" s="486"/>
      <c r="AZ73" s="486"/>
      <c r="BA73" s="486"/>
      <c r="BB73" s="486"/>
      <c r="BC73" s="486"/>
      <c r="BD73" s="486"/>
      <c r="BE73" s="486"/>
      <c r="BF73" s="486"/>
      <c r="BG73" s="486"/>
      <c r="BH73" s="486"/>
      <c r="BI73" s="486"/>
      <c r="BJ73" s="486"/>
      <c r="BK73" s="486"/>
      <c r="BL73" s="486"/>
      <c r="BM73" s="486"/>
      <c r="BN73" s="486"/>
      <c r="BO73" s="486"/>
    </row>
    <row r="74" spans="2:67" x14ac:dyDescent="0.2">
      <c r="B74" s="486"/>
      <c r="C74" s="492"/>
      <c r="E74" s="486"/>
      <c r="F74" s="491"/>
      <c r="G74" s="486"/>
      <c r="H74" s="486"/>
      <c r="I74" s="486"/>
      <c r="J74" s="486"/>
      <c r="K74" s="486"/>
      <c r="L74" s="486"/>
      <c r="M74" s="486"/>
      <c r="N74" s="486"/>
      <c r="O74" s="486"/>
      <c r="P74" s="486"/>
      <c r="Q74" s="486"/>
      <c r="R74" s="486"/>
      <c r="T74" s="486"/>
      <c r="U74" s="486"/>
      <c r="V74" s="486"/>
      <c r="Z74" s="486"/>
      <c r="AA74" s="486"/>
      <c r="AB74" s="486"/>
      <c r="AC74" s="490"/>
      <c r="AD74" s="489"/>
      <c r="AE74" s="489"/>
      <c r="AF74" s="486"/>
      <c r="AG74" s="486"/>
      <c r="AH74" s="486"/>
      <c r="AI74" s="486"/>
      <c r="AJ74" s="486"/>
      <c r="AK74" s="486"/>
      <c r="AL74" s="486"/>
      <c r="AM74" s="486"/>
      <c r="AN74" s="486"/>
      <c r="AO74" s="486"/>
      <c r="AP74" s="486"/>
      <c r="AQ74" s="486"/>
      <c r="AR74" s="486"/>
      <c r="AS74" s="486"/>
      <c r="AT74" s="486"/>
      <c r="AU74" s="486"/>
      <c r="AV74" s="486"/>
      <c r="AW74" s="486"/>
      <c r="AX74" s="486"/>
      <c r="AY74" s="486"/>
      <c r="AZ74" s="486"/>
      <c r="BA74" s="486"/>
      <c r="BB74" s="486"/>
      <c r="BC74" s="486"/>
      <c r="BD74" s="486"/>
      <c r="BE74" s="486"/>
      <c r="BF74" s="486"/>
      <c r="BG74" s="486"/>
      <c r="BH74" s="486"/>
      <c r="BI74" s="486"/>
      <c r="BJ74" s="486"/>
      <c r="BK74" s="486"/>
      <c r="BL74" s="486"/>
      <c r="BM74" s="486"/>
      <c r="BN74" s="486"/>
      <c r="BO74" s="486"/>
    </row>
    <row r="75" spans="2:67" x14ac:dyDescent="0.2">
      <c r="B75" s="486"/>
      <c r="C75" s="492"/>
      <c r="E75" s="486"/>
      <c r="F75" s="491"/>
      <c r="G75" s="486"/>
      <c r="H75" s="486"/>
      <c r="I75" s="486"/>
      <c r="J75" s="486"/>
      <c r="K75" s="486"/>
      <c r="L75" s="486"/>
      <c r="M75" s="486"/>
      <c r="N75" s="486"/>
      <c r="O75" s="486"/>
      <c r="P75" s="486"/>
      <c r="Q75" s="486"/>
      <c r="R75" s="486"/>
      <c r="T75" s="486"/>
      <c r="U75" s="486"/>
      <c r="V75" s="486"/>
      <c r="Z75" s="486"/>
      <c r="AA75" s="486"/>
      <c r="AB75" s="486"/>
      <c r="AC75" s="490"/>
      <c r="AD75" s="489"/>
      <c r="AE75" s="489"/>
      <c r="AF75" s="486"/>
      <c r="AG75" s="486"/>
      <c r="AH75" s="486"/>
      <c r="AI75" s="486"/>
      <c r="AJ75" s="486"/>
      <c r="AK75" s="486"/>
      <c r="AL75" s="486"/>
      <c r="AM75" s="486"/>
      <c r="AN75" s="486"/>
      <c r="AO75" s="486"/>
      <c r="AP75" s="486"/>
      <c r="AQ75" s="486"/>
      <c r="AR75" s="486"/>
      <c r="AS75" s="486"/>
      <c r="AT75" s="486"/>
      <c r="AU75" s="486"/>
      <c r="AV75" s="486"/>
      <c r="AW75" s="486"/>
      <c r="AX75" s="486"/>
      <c r="AY75" s="486"/>
      <c r="AZ75" s="486"/>
      <c r="BA75" s="486"/>
      <c r="BB75" s="486"/>
      <c r="BC75" s="486"/>
      <c r="BD75" s="486"/>
      <c r="BE75" s="486"/>
      <c r="BF75" s="486"/>
      <c r="BG75" s="486"/>
      <c r="BH75" s="486"/>
      <c r="BI75" s="486"/>
      <c r="BJ75" s="486"/>
      <c r="BK75" s="486"/>
      <c r="BL75" s="486"/>
      <c r="BM75" s="486"/>
      <c r="BN75" s="486"/>
      <c r="BO75" s="486"/>
    </row>
    <row r="76" spans="2:67" x14ac:dyDescent="0.2">
      <c r="B76" s="486"/>
      <c r="C76" s="492"/>
      <c r="E76" s="486"/>
      <c r="F76" s="491"/>
      <c r="G76" s="486"/>
      <c r="H76" s="486"/>
      <c r="I76" s="486"/>
      <c r="J76" s="486"/>
      <c r="K76" s="486"/>
      <c r="L76" s="486"/>
      <c r="M76" s="486"/>
      <c r="N76" s="486"/>
      <c r="O76" s="486"/>
      <c r="P76" s="486"/>
      <c r="Q76" s="486"/>
      <c r="R76" s="486"/>
      <c r="T76" s="486"/>
      <c r="U76" s="486"/>
      <c r="V76" s="486"/>
      <c r="Z76" s="486"/>
      <c r="AA76" s="486"/>
      <c r="AB76" s="486"/>
      <c r="AC76" s="490"/>
      <c r="AD76" s="489"/>
      <c r="AE76" s="489"/>
      <c r="AF76" s="486"/>
      <c r="AG76" s="486"/>
      <c r="AH76" s="486"/>
      <c r="AI76" s="486"/>
      <c r="AJ76" s="486"/>
      <c r="AK76" s="486"/>
      <c r="AL76" s="486"/>
      <c r="AM76" s="486"/>
      <c r="AN76" s="486"/>
      <c r="AO76" s="486"/>
      <c r="AP76" s="486"/>
      <c r="AQ76" s="486"/>
      <c r="AR76" s="486"/>
      <c r="AS76" s="486"/>
      <c r="AT76" s="486"/>
      <c r="AU76" s="486"/>
      <c r="AV76" s="486"/>
      <c r="AW76" s="486"/>
      <c r="AX76" s="486"/>
      <c r="AY76" s="486"/>
      <c r="AZ76" s="486"/>
      <c r="BA76" s="486"/>
      <c r="BB76" s="486"/>
      <c r="BC76" s="486"/>
      <c r="BD76" s="486"/>
      <c r="BE76" s="486"/>
      <c r="BF76" s="486"/>
      <c r="BG76" s="486"/>
      <c r="BH76" s="486"/>
      <c r="BI76" s="486"/>
      <c r="BJ76" s="486"/>
      <c r="BK76" s="486"/>
      <c r="BL76" s="486"/>
      <c r="BM76" s="486"/>
      <c r="BN76" s="486"/>
      <c r="BO76" s="486"/>
    </row>
    <row r="77" spans="2:67" x14ac:dyDescent="0.2">
      <c r="B77" s="486"/>
      <c r="C77" s="492"/>
      <c r="E77" s="486"/>
      <c r="F77" s="491"/>
      <c r="G77" s="486"/>
      <c r="H77" s="486"/>
      <c r="I77" s="486"/>
      <c r="J77" s="486"/>
      <c r="K77" s="486"/>
      <c r="L77" s="486"/>
      <c r="M77" s="486"/>
      <c r="N77" s="486"/>
      <c r="O77" s="486"/>
      <c r="P77" s="486"/>
      <c r="Q77" s="486"/>
      <c r="R77" s="486"/>
      <c r="T77" s="486"/>
      <c r="U77" s="486"/>
      <c r="V77" s="486"/>
      <c r="Z77" s="486"/>
      <c r="AA77" s="486"/>
      <c r="AB77" s="486"/>
      <c r="AC77" s="490"/>
      <c r="AD77" s="489"/>
      <c r="AE77" s="489"/>
      <c r="AF77" s="486"/>
      <c r="AG77" s="486"/>
      <c r="AH77" s="486"/>
      <c r="AI77" s="486"/>
      <c r="AJ77" s="486"/>
      <c r="AK77" s="486"/>
      <c r="AL77" s="486"/>
      <c r="AM77" s="486"/>
      <c r="AN77" s="486"/>
      <c r="AO77" s="486"/>
      <c r="AP77" s="486"/>
      <c r="AQ77" s="486"/>
      <c r="AR77" s="486"/>
      <c r="AS77" s="486"/>
      <c r="AT77" s="486"/>
      <c r="AU77" s="486"/>
      <c r="AV77" s="486"/>
      <c r="AW77" s="486"/>
      <c r="AX77" s="486"/>
      <c r="AY77" s="486"/>
      <c r="AZ77" s="486"/>
      <c r="BA77" s="486"/>
      <c r="BB77" s="486"/>
      <c r="BC77" s="486"/>
      <c r="BD77" s="486"/>
      <c r="BE77" s="486"/>
      <c r="BF77" s="486"/>
      <c r="BG77" s="486"/>
      <c r="BH77" s="486"/>
      <c r="BI77" s="486"/>
      <c r="BJ77" s="486"/>
      <c r="BK77" s="486"/>
      <c r="BL77" s="486"/>
      <c r="BM77" s="486"/>
      <c r="BN77" s="486"/>
      <c r="BO77" s="486"/>
    </row>
    <row r="78" spans="2:67" x14ac:dyDescent="0.2">
      <c r="B78" s="486"/>
      <c r="C78" s="492"/>
      <c r="E78" s="486"/>
      <c r="F78" s="491"/>
      <c r="G78" s="486"/>
      <c r="H78" s="486"/>
      <c r="I78" s="486"/>
      <c r="J78" s="486"/>
      <c r="K78" s="486"/>
      <c r="L78" s="486"/>
      <c r="M78" s="486"/>
      <c r="N78" s="486"/>
      <c r="O78" s="486"/>
      <c r="P78" s="486"/>
      <c r="Q78" s="486"/>
      <c r="R78" s="486"/>
      <c r="T78" s="486"/>
      <c r="U78" s="486"/>
      <c r="V78" s="486"/>
      <c r="Z78" s="486"/>
      <c r="AA78" s="486"/>
      <c r="AB78" s="486"/>
      <c r="AC78" s="490"/>
      <c r="AD78" s="489"/>
      <c r="AE78" s="489"/>
      <c r="AF78" s="486"/>
      <c r="AG78" s="486"/>
      <c r="AH78" s="486"/>
      <c r="AI78" s="486"/>
      <c r="AJ78" s="486"/>
      <c r="AK78" s="486"/>
      <c r="AL78" s="486"/>
      <c r="AM78" s="486"/>
      <c r="AN78" s="486"/>
      <c r="AO78" s="486"/>
      <c r="AP78" s="486"/>
      <c r="AQ78" s="486"/>
      <c r="AR78" s="486"/>
      <c r="AS78" s="486"/>
      <c r="AT78" s="486"/>
      <c r="AU78" s="486"/>
      <c r="AV78" s="486"/>
      <c r="AW78" s="486"/>
      <c r="AX78" s="486"/>
      <c r="AY78" s="486"/>
      <c r="AZ78" s="486"/>
      <c r="BA78" s="486"/>
      <c r="BB78" s="486"/>
      <c r="BC78" s="486"/>
      <c r="BD78" s="486"/>
      <c r="BE78" s="486"/>
      <c r="BF78" s="486"/>
      <c r="BG78" s="486"/>
      <c r="BH78" s="486"/>
      <c r="BI78" s="486"/>
      <c r="BJ78" s="486"/>
      <c r="BK78" s="486"/>
      <c r="BL78" s="486"/>
      <c r="BM78" s="486"/>
      <c r="BN78" s="486"/>
      <c r="BO78" s="486"/>
    </row>
    <row r="79" spans="2:67" x14ac:dyDescent="0.2">
      <c r="B79" s="486"/>
      <c r="C79" s="492"/>
      <c r="E79" s="486"/>
      <c r="F79" s="491"/>
      <c r="G79" s="486"/>
      <c r="H79" s="486"/>
      <c r="I79" s="486"/>
      <c r="J79" s="486"/>
      <c r="K79" s="486"/>
      <c r="L79" s="486"/>
      <c r="M79" s="486"/>
      <c r="N79" s="486"/>
      <c r="O79" s="486"/>
      <c r="P79" s="486"/>
      <c r="Q79" s="486"/>
      <c r="R79" s="486"/>
      <c r="T79" s="486"/>
      <c r="U79" s="486"/>
      <c r="V79" s="486"/>
      <c r="Z79" s="486"/>
      <c r="AA79" s="486"/>
      <c r="AB79" s="486"/>
      <c r="AC79" s="490"/>
      <c r="AD79" s="489"/>
      <c r="AE79" s="489"/>
      <c r="AF79" s="486"/>
      <c r="AG79" s="486"/>
      <c r="AH79" s="486"/>
      <c r="AI79" s="486"/>
      <c r="AJ79" s="486"/>
      <c r="AK79" s="486"/>
      <c r="AL79" s="486"/>
      <c r="AM79" s="486"/>
      <c r="AN79" s="486"/>
      <c r="AO79" s="486"/>
      <c r="AP79" s="486"/>
      <c r="AQ79" s="486"/>
      <c r="AR79" s="486"/>
      <c r="AS79" s="486"/>
      <c r="AT79" s="486"/>
      <c r="AU79" s="486"/>
      <c r="AV79" s="486"/>
      <c r="AW79" s="486"/>
      <c r="AX79" s="486"/>
      <c r="AY79" s="486"/>
      <c r="AZ79" s="486"/>
      <c r="BA79" s="486"/>
      <c r="BB79" s="486"/>
      <c r="BC79" s="486"/>
      <c r="BD79" s="486"/>
      <c r="BE79" s="486"/>
      <c r="BF79" s="486"/>
      <c r="BG79" s="486"/>
      <c r="BH79" s="486"/>
      <c r="BI79" s="486"/>
      <c r="BJ79" s="486"/>
      <c r="BK79" s="486"/>
      <c r="BL79" s="486"/>
      <c r="BM79" s="486"/>
      <c r="BN79" s="486"/>
      <c r="BO79" s="486"/>
    </row>
    <row r="80" spans="2:67" x14ac:dyDescent="0.2">
      <c r="B80" s="486"/>
      <c r="C80" s="492"/>
      <c r="E80" s="486"/>
      <c r="F80" s="491"/>
      <c r="G80" s="486"/>
      <c r="H80" s="486"/>
      <c r="I80" s="486"/>
      <c r="J80" s="486"/>
      <c r="K80" s="486"/>
      <c r="L80" s="486"/>
      <c r="M80" s="486"/>
      <c r="N80" s="486"/>
      <c r="O80" s="486"/>
      <c r="P80" s="486"/>
      <c r="Q80" s="486"/>
      <c r="R80" s="486"/>
      <c r="T80" s="486"/>
      <c r="U80" s="486"/>
      <c r="V80" s="486"/>
      <c r="Z80" s="486"/>
      <c r="AA80" s="486"/>
      <c r="AB80" s="486"/>
      <c r="AC80" s="490"/>
      <c r="AD80" s="489"/>
      <c r="AE80" s="489"/>
      <c r="AF80" s="486"/>
      <c r="AG80" s="486"/>
      <c r="AH80" s="486"/>
      <c r="AI80" s="486"/>
      <c r="AJ80" s="486"/>
      <c r="AK80" s="486"/>
      <c r="AL80" s="486"/>
      <c r="AM80" s="486"/>
      <c r="AN80" s="486"/>
      <c r="AO80" s="486"/>
      <c r="AP80" s="486"/>
      <c r="AQ80" s="486"/>
      <c r="AR80" s="486"/>
      <c r="AS80" s="486"/>
      <c r="AT80" s="486"/>
      <c r="AU80" s="486"/>
      <c r="AV80" s="486"/>
      <c r="AW80" s="486"/>
      <c r="AX80" s="486"/>
      <c r="AY80" s="486"/>
      <c r="AZ80" s="486"/>
      <c r="BA80" s="486"/>
      <c r="BB80" s="486"/>
      <c r="BC80" s="486"/>
      <c r="BD80" s="486"/>
      <c r="BE80" s="486"/>
      <c r="BF80" s="486"/>
      <c r="BG80" s="486"/>
      <c r="BH80" s="486"/>
      <c r="BI80" s="486"/>
      <c r="BJ80" s="486"/>
      <c r="BK80" s="486"/>
      <c r="BL80" s="486"/>
      <c r="BM80" s="486"/>
      <c r="BN80" s="486"/>
      <c r="BO80" s="486"/>
    </row>
    <row r="81" spans="2:67" x14ac:dyDescent="0.2">
      <c r="B81" s="486"/>
      <c r="C81" s="492"/>
      <c r="E81" s="486"/>
      <c r="F81" s="491"/>
      <c r="G81" s="486"/>
      <c r="H81" s="486"/>
      <c r="I81" s="486"/>
      <c r="J81" s="486"/>
      <c r="K81" s="486"/>
      <c r="L81" s="486"/>
      <c r="M81" s="486"/>
      <c r="N81" s="486"/>
      <c r="O81" s="486"/>
      <c r="P81" s="486"/>
      <c r="Q81" s="486"/>
      <c r="R81" s="486"/>
      <c r="T81" s="486"/>
      <c r="U81" s="486"/>
      <c r="V81" s="486"/>
      <c r="Z81" s="486"/>
      <c r="AA81" s="486"/>
      <c r="AB81" s="486"/>
      <c r="AC81" s="490"/>
      <c r="AD81" s="489"/>
      <c r="AE81" s="489"/>
      <c r="AF81" s="486"/>
      <c r="AG81" s="486"/>
      <c r="AH81" s="486"/>
      <c r="AI81" s="486"/>
      <c r="AJ81" s="486"/>
      <c r="AK81" s="486"/>
      <c r="AL81" s="486"/>
      <c r="AM81" s="486"/>
      <c r="AN81" s="486"/>
      <c r="AO81" s="486"/>
      <c r="AP81" s="486"/>
      <c r="AQ81" s="486"/>
      <c r="AR81" s="486"/>
      <c r="AS81" s="486"/>
      <c r="AT81" s="486"/>
      <c r="AU81" s="486"/>
      <c r="AV81" s="486"/>
      <c r="AW81" s="486"/>
      <c r="AX81" s="486"/>
      <c r="AY81" s="486"/>
      <c r="AZ81" s="486"/>
      <c r="BA81" s="486"/>
      <c r="BB81" s="486"/>
      <c r="BC81" s="486"/>
      <c r="BD81" s="486"/>
      <c r="BE81" s="486"/>
      <c r="BF81" s="486"/>
      <c r="BG81" s="486"/>
      <c r="BH81" s="486"/>
      <c r="BI81" s="486"/>
      <c r="BJ81" s="486"/>
      <c r="BK81" s="486"/>
      <c r="BL81" s="486"/>
      <c r="BM81" s="486"/>
      <c r="BN81" s="486"/>
      <c r="BO81" s="486"/>
    </row>
    <row r="82" spans="2:67" x14ac:dyDescent="0.2">
      <c r="B82" s="486"/>
      <c r="C82" s="492"/>
      <c r="E82" s="486"/>
      <c r="F82" s="491"/>
      <c r="G82" s="486"/>
      <c r="H82" s="486"/>
      <c r="I82" s="486"/>
      <c r="J82" s="486"/>
      <c r="K82" s="486"/>
      <c r="L82" s="486"/>
      <c r="M82" s="486"/>
      <c r="N82" s="486"/>
      <c r="O82" s="486"/>
      <c r="P82" s="486"/>
      <c r="Q82" s="486"/>
      <c r="R82" s="486"/>
      <c r="T82" s="486"/>
      <c r="U82" s="486"/>
      <c r="V82" s="486"/>
      <c r="Z82" s="486"/>
      <c r="AA82" s="486"/>
      <c r="AB82" s="486"/>
      <c r="AC82" s="490"/>
      <c r="AD82" s="489"/>
      <c r="AE82" s="489"/>
      <c r="AF82" s="486"/>
      <c r="AG82" s="486"/>
      <c r="AH82" s="486"/>
      <c r="AI82" s="486"/>
      <c r="AJ82" s="486"/>
      <c r="AK82" s="486"/>
      <c r="AL82" s="486"/>
      <c r="AM82" s="486"/>
      <c r="AN82" s="486"/>
      <c r="AO82" s="486"/>
      <c r="AP82" s="486"/>
      <c r="AQ82" s="486"/>
      <c r="AR82" s="486"/>
      <c r="AS82" s="486"/>
      <c r="AT82" s="486"/>
      <c r="AU82" s="486"/>
      <c r="AV82" s="486"/>
      <c r="AW82" s="486"/>
      <c r="AX82" s="486"/>
      <c r="AY82" s="486"/>
      <c r="AZ82" s="486"/>
      <c r="BA82" s="486"/>
      <c r="BB82" s="486"/>
      <c r="BC82" s="486"/>
      <c r="BD82" s="486"/>
      <c r="BE82" s="486"/>
      <c r="BF82" s="486"/>
      <c r="BG82" s="486"/>
      <c r="BH82" s="486"/>
      <c r="BI82" s="486"/>
      <c r="BJ82" s="486"/>
      <c r="BK82" s="486"/>
      <c r="BL82" s="486"/>
      <c r="BM82" s="486"/>
      <c r="BN82" s="486"/>
      <c r="BO82" s="486"/>
    </row>
    <row r="83" spans="2:67" x14ac:dyDescent="0.2">
      <c r="B83" s="486"/>
      <c r="C83" s="492"/>
      <c r="E83" s="486"/>
      <c r="F83" s="491"/>
      <c r="G83" s="486"/>
      <c r="H83" s="486"/>
      <c r="I83" s="486"/>
      <c r="J83" s="486"/>
      <c r="K83" s="486"/>
      <c r="L83" s="486"/>
      <c r="M83" s="486"/>
      <c r="N83" s="486"/>
      <c r="O83" s="486"/>
      <c r="P83" s="486"/>
      <c r="Q83" s="486"/>
      <c r="R83" s="486"/>
      <c r="T83" s="486"/>
      <c r="U83" s="486"/>
      <c r="V83" s="486"/>
      <c r="Z83" s="486"/>
      <c r="AA83" s="486"/>
      <c r="AB83" s="486"/>
      <c r="AC83" s="490"/>
      <c r="AD83" s="489"/>
      <c r="AE83" s="489"/>
      <c r="AF83" s="486"/>
      <c r="AG83" s="486"/>
      <c r="AH83" s="486"/>
      <c r="AI83" s="486"/>
      <c r="AJ83" s="486"/>
      <c r="AK83" s="486"/>
      <c r="AL83" s="486"/>
      <c r="AM83" s="486"/>
      <c r="AN83" s="486"/>
      <c r="AO83" s="486"/>
      <c r="AP83" s="486"/>
      <c r="AQ83" s="486"/>
      <c r="AR83" s="486"/>
      <c r="AS83" s="486"/>
      <c r="AT83" s="486"/>
      <c r="AU83" s="486"/>
      <c r="AV83" s="486"/>
      <c r="AW83" s="486"/>
      <c r="AX83" s="486"/>
      <c r="AY83" s="486"/>
      <c r="AZ83" s="486"/>
      <c r="BA83" s="486"/>
      <c r="BB83" s="486"/>
      <c r="BC83" s="486"/>
      <c r="BD83" s="486"/>
      <c r="BE83" s="486"/>
      <c r="BF83" s="486"/>
      <c r="BG83" s="486"/>
      <c r="BH83" s="486"/>
      <c r="BI83" s="486"/>
      <c r="BJ83" s="486"/>
      <c r="BK83" s="486"/>
      <c r="BL83" s="486"/>
      <c r="BM83" s="486"/>
      <c r="BN83" s="486"/>
      <c r="BO83" s="486"/>
    </row>
  </sheetData>
  <printOptions horizontalCentered="1" verticalCentered="1"/>
  <pageMargins left="0.62992125984251968" right="0.78740157480314965" top="0.9055118110236221" bottom="0.98425196850393704" header="0.43307086614173229" footer="0.51181102362204722"/>
  <pageSetup paperSize="9" scale="71" orientation="landscape" r:id="rId1"/>
  <headerFooter alignWithMargins="0">
    <oddHeader xml:space="preserve">&amp;C
&amp;"-,Tučné"&amp;13Vývoj hospodaření systému veřejného zdravotního pojištění v letech 2014 až 2016&amp;"-,Obyčejné"&amp;11
&amp;R&amp;"Arial CE,Tučné"
tabulka č. 4     &amp;"Arial CE,Obyčejné"
</oddHeader>
    <oddFooter xml:space="preserve">&amp;L&amp;"Arial CE,Tučné"&amp;11Ministerstvo financí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4</vt:i4>
      </vt:variant>
    </vt:vector>
  </HeadingPairs>
  <TitlesOfParts>
    <vt:vector size="11" baseType="lpstr">
      <vt:lpstr>tab.č.1</vt:lpstr>
      <vt:lpstr>tab.č.1a</vt:lpstr>
      <vt:lpstr>tab.č.1b</vt:lpstr>
      <vt:lpstr>tab.č.1c</vt:lpstr>
      <vt:lpstr>tab. č. 1d</vt:lpstr>
      <vt:lpstr>tab. č.2</vt:lpstr>
      <vt:lpstr>tab. č. 4</vt:lpstr>
      <vt:lpstr>tab.č.1!Názvy_tisku</vt:lpstr>
      <vt:lpstr>'tab. č.2'!Oblast_tisku</vt:lpstr>
      <vt:lpstr>tab.č.1!Oblast_tisku</vt:lpstr>
      <vt:lpstr>tab.č.1b!Oblast_tisku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2017-08-18T09:56:38Z</cp:lastPrinted>
  <dcterms:created xsi:type="dcterms:W3CDTF">2000-03-14T13:47:43Z</dcterms:created>
  <dcterms:modified xsi:type="dcterms:W3CDTF">2024-07-09T12:47:49Z</dcterms:modified>
</cp:coreProperties>
</file>