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zsfps03.mzcr.cz\Dokumenty$\cadyo\hodnocení_vz_web\"/>
    </mc:Choice>
  </mc:AlternateContent>
  <xr:revisionPtr revIDLastSave="0" documentId="13_ncr:1_{E5A4EFD4-642F-4FFC-8277-FA87E86DCBE5}" xr6:coauthVersionLast="47" xr6:coauthVersionMax="47" xr10:uidLastSave="{00000000-0000-0000-0000-000000000000}"/>
  <bookViews>
    <workbookView xWindow="-120" yWindow="-120" windowWidth="29040" windowHeight="16440" tabRatio="829" xr2:uid="{00000000-000D-0000-FFFF-FFFF00000000}"/>
  </bookViews>
  <sheets>
    <sheet name="tab.č.1" sheetId="1" r:id="rId1"/>
    <sheet name="tab.č.1a" sheetId="2" r:id="rId2"/>
    <sheet name="tab.č.1b" sheetId="3" r:id="rId3"/>
    <sheet name="tab.č.1c" sheetId="4" r:id="rId4"/>
    <sheet name="tab. č. 1d" sheetId="5" r:id="rId5"/>
    <sheet name="tab. č.2" sheetId="6" r:id="rId6"/>
    <sheet name="tab. č. 4" sheetId="7" r:id="rId7"/>
  </sheets>
  <definedNames>
    <definedName name="_xlnm.Print_Titles" localSheetId="0">'tab.č.1'!$A:$B</definedName>
    <definedName name="_xlnm.Print_Area" localSheetId="5">'tab. č.2'!$A$1:$J$111</definedName>
    <definedName name="_xlnm.Print_Area" localSheetId="0">'tab.č.1'!$A$1:$BW$45</definedName>
    <definedName name="_xlnm.Print_Area" localSheetId="2">'tab.č.1b'!$A$1:$K$61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6" l="1"/>
  <c r="J111" i="6" s="1"/>
  <c r="I110" i="6"/>
  <c r="J110" i="6" s="1"/>
  <c r="I109" i="6"/>
  <c r="J109" i="6" s="1"/>
  <c r="I108" i="6"/>
  <c r="J108" i="6" s="1"/>
  <c r="I107" i="6"/>
  <c r="J107" i="6" s="1"/>
  <c r="J106" i="6"/>
  <c r="I106" i="6"/>
  <c r="I105" i="6"/>
  <c r="J105" i="6" s="1"/>
  <c r="I104" i="6"/>
  <c r="J104" i="6" s="1"/>
  <c r="I103" i="6"/>
  <c r="J103" i="6" s="1"/>
  <c r="J102" i="6"/>
  <c r="I102" i="6"/>
  <c r="I101" i="6"/>
  <c r="J101" i="6" s="1"/>
  <c r="I100" i="6"/>
  <c r="J100" i="6" s="1"/>
  <c r="I99" i="6"/>
  <c r="J99" i="6" s="1"/>
  <c r="I98" i="6"/>
  <c r="J98" i="6" s="1"/>
  <c r="I97" i="6"/>
  <c r="J97" i="6" s="1"/>
  <c r="I96" i="6"/>
  <c r="J96" i="6" s="1"/>
  <c r="I95" i="6"/>
  <c r="J95" i="6" s="1"/>
  <c r="I94" i="6"/>
  <c r="J94" i="6" s="1"/>
  <c r="I93" i="6"/>
  <c r="J93" i="6" s="1"/>
  <c r="I92" i="6"/>
  <c r="J92" i="6" s="1"/>
  <c r="I91" i="6"/>
  <c r="J91" i="6" s="1"/>
  <c r="I90" i="6"/>
  <c r="J90" i="6" s="1"/>
  <c r="I89" i="6"/>
  <c r="J89" i="6" s="1"/>
  <c r="I88" i="6"/>
  <c r="J88" i="6" s="1"/>
  <c r="I87" i="6"/>
  <c r="J87" i="6" s="1"/>
  <c r="I86" i="6"/>
  <c r="J86" i="6" s="1"/>
  <c r="I85" i="6"/>
  <c r="J85" i="6" s="1"/>
  <c r="I84" i="6"/>
  <c r="J84" i="6" s="1"/>
  <c r="I83" i="6"/>
  <c r="J83" i="6" s="1"/>
  <c r="I82" i="6"/>
  <c r="J82" i="6" s="1"/>
  <c r="I81" i="6"/>
  <c r="J81" i="6" s="1"/>
  <c r="I80" i="6"/>
  <c r="J80" i="6" s="1"/>
  <c r="I79" i="6"/>
  <c r="J79" i="6" s="1"/>
  <c r="I78" i="6"/>
  <c r="J78" i="6" s="1"/>
  <c r="I77" i="6"/>
  <c r="J77" i="6" s="1"/>
  <c r="I76" i="6"/>
  <c r="J76" i="6" s="1"/>
  <c r="I75" i="6"/>
  <c r="J75" i="6" s="1"/>
  <c r="I74" i="6"/>
  <c r="J74" i="6" s="1"/>
  <c r="I73" i="6"/>
  <c r="J73" i="6" s="1"/>
  <c r="I72" i="6"/>
  <c r="J72" i="6" s="1"/>
  <c r="I71" i="6"/>
  <c r="J71" i="6" s="1"/>
  <c r="J70" i="6"/>
  <c r="I70" i="6"/>
  <c r="I69" i="6"/>
  <c r="J69" i="6" s="1"/>
  <c r="I61" i="6"/>
  <c r="J61" i="6" s="1"/>
  <c r="I60" i="6"/>
  <c r="J60" i="6" s="1"/>
  <c r="J59" i="6"/>
  <c r="I59" i="6"/>
  <c r="I58" i="6"/>
  <c r="J58" i="6" s="1"/>
  <c r="I57" i="6"/>
  <c r="J57" i="6" s="1"/>
  <c r="I56" i="6"/>
  <c r="J56" i="6" s="1"/>
  <c r="J55" i="6"/>
  <c r="I55" i="6"/>
  <c r="I54" i="6"/>
  <c r="J54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J31" i="6"/>
  <c r="I31" i="6"/>
  <c r="I30" i="6"/>
  <c r="J30" i="6" s="1"/>
  <c r="I29" i="6"/>
  <c r="J29" i="6" s="1"/>
  <c r="I28" i="6"/>
  <c r="J28" i="6" s="1"/>
  <c r="J27" i="6"/>
  <c r="I27" i="6"/>
  <c r="I26" i="6"/>
  <c r="J26" i="6" s="1"/>
  <c r="I25" i="6"/>
  <c r="J25" i="6" s="1"/>
  <c r="I24" i="6"/>
  <c r="J24" i="6" s="1"/>
  <c r="J23" i="6"/>
  <c r="I23" i="6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K50" i="3"/>
  <c r="J50" i="3"/>
  <c r="K48" i="3"/>
  <c r="K45" i="3"/>
  <c r="J45" i="3"/>
  <c r="I44" i="3"/>
  <c r="I51" i="3" s="1"/>
  <c r="H44" i="3"/>
  <c r="H51" i="3" s="1"/>
  <c r="G44" i="3"/>
  <c r="G51" i="3" s="1"/>
  <c r="F44" i="3"/>
  <c r="F46" i="3" s="1"/>
  <c r="F51" i="3"/>
  <c r="E44" i="3"/>
  <c r="E51" i="3"/>
  <c r="D44" i="3"/>
  <c r="D51" i="3" s="1"/>
  <c r="C44" i="3"/>
  <c r="C51" i="3" s="1"/>
  <c r="B44" i="3"/>
  <c r="B51" i="3"/>
  <c r="I43" i="3"/>
  <c r="H43" i="3"/>
  <c r="G43" i="3"/>
  <c r="F43" i="3"/>
  <c r="E43" i="3"/>
  <c r="D43" i="3"/>
  <c r="C43" i="3"/>
  <c r="B43" i="3"/>
  <c r="K41" i="3"/>
  <c r="K44" i="3"/>
  <c r="K49" i="3" s="1"/>
  <c r="J41" i="3"/>
  <c r="J44" i="3" s="1"/>
  <c r="G39" i="3"/>
  <c r="J38" i="3"/>
  <c r="K38" i="3" s="1"/>
  <c r="J36" i="3"/>
  <c r="J33" i="3"/>
  <c r="I32" i="3"/>
  <c r="I39" i="3" s="1"/>
  <c r="I34" i="3"/>
  <c r="H32" i="3"/>
  <c r="H34" i="3" s="1"/>
  <c r="G32" i="3"/>
  <c r="G34" i="3" s="1"/>
  <c r="F32" i="3"/>
  <c r="F34" i="3" s="1"/>
  <c r="E32" i="3"/>
  <c r="E39" i="3" s="1"/>
  <c r="D32" i="3"/>
  <c r="D34" i="3" s="1"/>
  <c r="C32" i="3"/>
  <c r="C39" i="3" s="1"/>
  <c r="B32" i="3"/>
  <c r="B34" i="3" s="1"/>
  <c r="I31" i="3"/>
  <c r="H31" i="3"/>
  <c r="G31" i="3"/>
  <c r="F31" i="3"/>
  <c r="E31" i="3"/>
  <c r="D31" i="3"/>
  <c r="C31" i="3"/>
  <c r="B31" i="3"/>
  <c r="J29" i="3"/>
  <c r="J32" i="3" s="1"/>
  <c r="J34" i="3" s="1"/>
  <c r="BA29" i="1"/>
  <c r="BR26" i="1"/>
  <c r="BH26" i="1"/>
  <c r="BJ26" i="1" s="1"/>
  <c r="BB26" i="1"/>
  <c r="BC26" i="1" s="1"/>
  <c r="AY26" i="1"/>
  <c r="AZ26" i="1"/>
  <c r="X25" i="1"/>
  <c r="X26" i="1" s="1"/>
  <c r="W26" i="1"/>
  <c r="K51" i="3"/>
  <c r="K33" i="3"/>
  <c r="F39" i="3"/>
  <c r="B46" i="3"/>
  <c r="H46" i="3"/>
  <c r="K43" i="3"/>
  <c r="C46" i="3"/>
  <c r="E46" i="3"/>
  <c r="M26" i="1"/>
  <c r="Q26" i="1" s="1"/>
  <c r="AJ26" i="1"/>
  <c r="AN26" i="1"/>
  <c r="Z26" i="1"/>
  <c r="AD26" i="1" s="1"/>
  <c r="R26" i="1"/>
  <c r="V26" i="1" s="1"/>
  <c r="BO26" i="1"/>
  <c r="BS26" i="1" s="1"/>
  <c r="BT26" i="1" s="1"/>
  <c r="BE26" i="1"/>
  <c r="BK26" i="1" s="1"/>
  <c r="AO26" i="1"/>
  <c r="AS26" i="1" s="1"/>
  <c r="AE26" i="1"/>
  <c r="AI26" i="1" s="1"/>
  <c r="BL26" i="1"/>
  <c r="BN26" i="1" s="1"/>
  <c r="AT26" i="1"/>
  <c r="AX26" i="1"/>
  <c r="N26" i="1"/>
  <c r="O26" i="1" s="1"/>
  <c r="S26" i="1"/>
  <c r="T26" i="1" s="1"/>
  <c r="BU26" i="1"/>
  <c r="BW26" i="1"/>
  <c r="AA26" i="1"/>
  <c r="AB26" i="1" s="1"/>
  <c r="AK26" i="1"/>
  <c r="AL26" i="1" s="1"/>
  <c r="AF26" i="1"/>
  <c r="AG26" i="1" s="1"/>
  <c r="AP26" i="1"/>
  <c r="AQ26" i="1"/>
  <c r="AU26" i="1"/>
  <c r="AV26" i="1" s="1"/>
  <c r="J31" i="3" l="1"/>
  <c r="K29" i="3"/>
  <c r="K32" i="3" s="1"/>
  <c r="K39" i="3" s="1"/>
  <c r="BQ26" i="1"/>
  <c r="E34" i="3"/>
  <c r="J51" i="3"/>
  <c r="D46" i="3"/>
  <c r="B39" i="3"/>
  <c r="Y26" i="1"/>
  <c r="I46" i="3"/>
  <c r="G46" i="3"/>
  <c r="J43" i="3"/>
  <c r="Y25" i="1"/>
  <c r="K34" i="3"/>
  <c r="K46" i="3"/>
  <c r="J46" i="3"/>
  <c r="H39" i="3"/>
  <c r="J39" i="3"/>
  <c r="BG26" i="1"/>
  <c r="K31" i="3"/>
  <c r="D39" i="3"/>
  <c r="C34" i="3"/>
</calcChain>
</file>

<file path=xl/sharedStrings.xml><?xml version="1.0" encoding="utf-8"?>
<sst xmlns="http://schemas.openxmlformats.org/spreadsheetml/2006/main" count="900" uniqueCount="335">
  <si>
    <t>Průměrný počet pojištěnců</t>
  </si>
  <si>
    <t>Průměrný přepočtený počet</t>
  </si>
  <si>
    <t xml:space="preserve">  Příjmy z pojistného veřejného zdravot. pojištění </t>
  </si>
  <si>
    <t>Příjmy z pojistného veř. zdrav.pojištění</t>
  </si>
  <si>
    <t xml:space="preserve">Příjmy celkem    </t>
  </si>
  <si>
    <t>Výdaje na zdravotní služby hrazené ze ZFZP</t>
  </si>
  <si>
    <t>Výdaje na zdravotní služby hrazené z jiných fondů</t>
  </si>
  <si>
    <t xml:space="preserve">Výdaje celkem  </t>
  </si>
  <si>
    <t>Saldo příjmů po přerozdělování  a výdajů na zdravotní služby</t>
  </si>
  <si>
    <t xml:space="preserve">Saldo příjmů a výdajů celkem </t>
  </si>
  <si>
    <t>Závazky celkem v tis. Kč</t>
  </si>
  <si>
    <t>z toho závazky vůči PZS</t>
  </si>
  <si>
    <t>Pohledávky celkem v tis. Kč</t>
  </si>
  <si>
    <t xml:space="preserve">z toho pohledávky za plátci </t>
  </si>
  <si>
    <t>Podíl pohledávek po lhůtě</t>
  </si>
  <si>
    <t>Saldo pohledávek a závazků</t>
  </si>
  <si>
    <t>Název pojišťovny</t>
  </si>
  <si>
    <t>(osoby)</t>
  </si>
  <si>
    <t>zaměstnanců   (osob)</t>
  </si>
  <si>
    <t xml:space="preserve">            výběr  v tis. Kč  (z odd.B/ ZFZP)</t>
  </si>
  <si>
    <t>vč. vlivu přerozdělování v tis. Kč (z odd.B/ZFZP)</t>
  </si>
  <si>
    <t>včetně zdaňovaných činností v tis. Kč</t>
  </si>
  <si>
    <t>(z odd. B/ZFZP)</t>
  </si>
  <si>
    <t>v tis. Kč (z odd. B/jiné fondy)</t>
  </si>
  <si>
    <t xml:space="preserve"> a  z jiných fondů v tis. Kč (z odd. B/ZFZP a jiné fondy /odd. B)</t>
  </si>
  <si>
    <t xml:space="preserve">včetně výdajů na zdaňovanou činnosti v tis. Kč </t>
  </si>
  <si>
    <t xml:space="preserve"> v tis. Kč (z odd. B/ ZFZP a oddíl B/ jiné fondy)</t>
  </si>
  <si>
    <t>vč. zdaňovaných - v tis. Kč</t>
  </si>
  <si>
    <t xml:space="preserve"> po lhůtě splatnosti - v tis. Kč</t>
  </si>
  <si>
    <t>pojistného po lhůtě splatnosti - v tis. Kč</t>
  </si>
  <si>
    <t>splatnosti za PP k celkovému</t>
  </si>
  <si>
    <t>celkem - v tis. Kč</t>
  </si>
  <si>
    <t>Kód</t>
  </si>
  <si>
    <t>Rok</t>
  </si>
  <si>
    <t>%</t>
  </si>
  <si>
    <t xml:space="preserve">Záloha </t>
  </si>
  <si>
    <t xml:space="preserve">% </t>
  </si>
  <si>
    <t>objemu pohledávek v %</t>
  </si>
  <si>
    <t>Č á s t  A</t>
  </si>
  <si>
    <t>ZPP</t>
  </si>
  <si>
    <t>plnění</t>
  </si>
  <si>
    <t>skuteč.</t>
  </si>
  <si>
    <t>od ČKA</t>
  </si>
  <si>
    <t>2003/2002</t>
  </si>
  <si>
    <t>z celk. závazků</t>
  </si>
  <si>
    <t>Rok 2014</t>
  </si>
  <si>
    <t>Rok 2015</t>
  </si>
  <si>
    <t>skutečnost</t>
  </si>
  <si>
    <t>ZPP 2015</t>
  </si>
  <si>
    <t>2015/2014</t>
  </si>
  <si>
    <t>vč. zálohy</t>
  </si>
  <si>
    <t>k 31.12. 2015</t>
  </si>
  <si>
    <t>stav k 31. 12.</t>
  </si>
  <si>
    <t>vazba na jedn. řádky sumáře MF - (list Zuk-1)</t>
  </si>
  <si>
    <t>ř. 59</t>
  </si>
  <si>
    <t>ř. 68</t>
  </si>
  <si>
    <t>ř.130</t>
  </si>
  <si>
    <t>Všeobecná zdravotní pojišťovna ČR</t>
  </si>
  <si>
    <t>Vojenská zdravotní pojišťovna ČR</t>
  </si>
  <si>
    <t xml:space="preserve">Česká průmyslová zdravotní pojišťovna </t>
  </si>
  <si>
    <t>OZP bank, pojišťoven a stavebnictví</t>
  </si>
  <si>
    <t>Zaměstnanecká pojišťovna Škoda</t>
  </si>
  <si>
    <t>Zdravotní pojišťovna MV ČR</t>
  </si>
  <si>
    <t>Revírní bratrská pokladna, zdravotní pojišťovna</t>
  </si>
  <si>
    <t>CELKEM ZZP</t>
  </si>
  <si>
    <t xml:space="preserve">CELKEM ZP činné ZP k 31. 12. daného roku </t>
  </si>
  <si>
    <t>Vybrané orientační ekonomické ukazatele u ZP</t>
  </si>
  <si>
    <t>sloučených a likvidovaných uvedeny pouze v kapitole "Souhrn. hodn. vývoje systému v. z. p."</t>
  </si>
  <si>
    <t>Hornická zaměstnanecká zdravotní pojišťovna</t>
  </si>
  <si>
    <t xml:space="preserve">Statistické údaje poskytovány v omezeném rozsahu - viz kapitola  souhrnné hodnocení. </t>
  </si>
  <si>
    <t>Pojišťovna Garant - Hospital</t>
  </si>
  <si>
    <t>Zdravotní pokladna škodováků</t>
  </si>
  <si>
    <t xml:space="preserve">Likvidace  definitivně ukončena výmazem z obchodního rejstříku </t>
  </si>
  <si>
    <t>Mendlova zdravotní pojišťovna</t>
  </si>
  <si>
    <t>Zemědělsko-potravinářská ZP</t>
  </si>
  <si>
    <t>Zdravotní pojišťovna SPORT</t>
  </si>
  <si>
    <t>Statistické povinnosti plněny nedostatečně i přes výzvy MF k dodržování povinností.</t>
  </si>
  <si>
    <t>ZP chemie, zdravotnictví a farmacie</t>
  </si>
  <si>
    <t>Stastistické povinnosti plněny nedostatečně i přes výzvy MF k dodržování povinností.</t>
  </si>
  <si>
    <t>Celkem ZP sloučené a likvidované</t>
  </si>
  <si>
    <t xml:space="preserve">Celkem ZP vč. likvidovaných </t>
  </si>
  <si>
    <t>Bližší údaje o likvidacích a konkurzech jsou uvedeny v ekonomické části zprávy</t>
  </si>
  <si>
    <t xml:space="preserve">Č á s t  B </t>
  </si>
  <si>
    <t>Počet pojištěnců na jednoho zaměstnance z části A</t>
  </si>
  <si>
    <t xml:space="preserve">Přepočet údajů z části A  v Kč na jednoho pojištěnce </t>
  </si>
  <si>
    <t>Přepočet údajů z části A v Kč na jednoho pojištěnce</t>
  </si>
  <si>
    <t>Poznámka:</t>
  </si>
  <si>
    <t>Údaje r. 2014 jsou převzaty z hodnocení výročních zpráv 2014.</t>
  </si>
  <si>
    <t>Průměrný počet pojištěnců nezahrnuje pojištěnce,</t>
  </si>
  <si>
    <t>Propočtový ukazatel MF.</t>
  </si>
  <si>
    <t>Údaje r. 2015 jsou převzaty z VZ 2015.</t>
  </si>
  <si>
    <t>kteří dlouhodobě pobývají v cizině v souladu s § 8 odst. 4 zákona č. 48/1997 Sb.</t>
  </si>
  <si>
    <t>Údaje ZPP 2015 vychází ze ZPP 2015 jednotlivých ZP.</t>
  </si>
  <si>
    <t>Propočet limitu nákladů na činnost</t>
  </si>
  <si>
    <t>podle § 7 vyhlášky č. 418/2003 Sb., ve znění pozd. předpisů</t>
  </si>
  <si>
    <t xml:space="preserve">Max. limit </t>
  </si>
  <si>
    <t>Skutečný</t>
  </si>
  <si>
    <t>Překročení +</t>
  </si>
  <si>
    <t>přídělu</t>
  </si>
  <si>
    <t>příděl</t>
  </si>
  <si>
    <t>Úspora -</t>
  </si>
  <si>
    <t>2014/2013</t>
  </si>
  <si>
    <t>Údaje v tis. Kč</t>
  </si>
  <si>
    <t>limitu</t>
  </si>
  <si>
    <t>skut. přídělu</t>
  </si>
  <si>
    <t xml:space="preserve">Česká průmyslová zdravotní pojišťovna  </t>
  </si>
  <si>
    <t xml:space="preserve">CELKEM ZP </t>
  </si>
  <si>
    <t xml:space="preserve">Č á s t  B   </t>
  </si>
  <si>
    <t>Přepočet údajů z části A v tis. Kč na jednoho zaměstnance</t>
  </si>
  <si>
    <t>Česká průmyslová zdravotní pojišťovna</t>
  </si>
  <si>
    <t>ZFZP - konečné zůstatky na BÚ ZFZP a stavy závazků.</t>
  </si>
  <si>
    <t>VZP ČR</t>
  </si>
  <si>
    <t>VoZP ČR</t>
  </si>
  <si>
    <t>ČPZP</t>
  </si>
  <si>
    <t>OZP</t>
  </si>
  <si>
    <t>ZPŠ</t>
  </si>
  <si>
    <t>ZP MV ČR</t>
  </si>
  <si>
    <t>RBP</t>
  </si>
  <si>
    <t>ZPM</t>
  </si>
  <si>
    <t>ZZP celkem</t>
  </si>
  <si>
    <t>CELKEM</t>
  </si>
  <si>
    <t>K 31.12.2015</t>
  </si>
  <si>
    <t>tis. Kč</t>
  </si>
  <si>
    <t xml:space="preserve"> Výdaje na věcné dávky zdravotní služby včetně korekcí, revizí a úhrad jiným ZP </t>
  </si>
  <si>
    <t>Průměrný měsíční výdaj za zdravotní služby</t>
  </si>
  <si>
    <t>Průměrný denní výdaj na zdravotní služby</t>
  </si>
  <si>
    <t>KZ  na bankovním účtu ZFZP k 31.12. 2015</t>
  </si>
  <si>
    <t>Finanční zásoba na bankovním účtu ZFZP ve dnech</t>
  </si>
  <si>
    <t>Stav závazků vůči PZS po lhůtě splatnosti k 31. 12. 2015 v tis. Kč</t>
  </si>
  <si>
    <t>Výdaje v přepočtu na počet dnů představující závazky po lhůtě splatnosti</t>
  </si>
  <si>
    <t>Stav závazků vůči PZS ve lhůtě splatnosti k 31. 12. 2015</t>
  </si>
  <si>
    <t>Výdaje v přepočtu na počet dnů představující závazky ve lhůtě splatnosti vůči ZZ</t>
  </si>
  <si>
    <t>K 31.12.2014</t>
  </si>
  <si>
    <t>KZ  na bankovním účtu ZFZP k 31.12. 2014</t>
  </si>
  <si>
    <t>Stav závazků vůči PZS po lhůtě splatnosti k 31. 12. 2014 v tis. Kč</t>
  </si>
  <si>
    <t>Stav závazků vůči PZS ve lhůtě splatnosti k 31. 12. 2014</t>
  </si>
  <si>
    <t xml:space="preserve"> Výdaje na věcné dávky zdravotní péče včetně korekcí, revizí a úhrad jiným ZP </t>
  </si>
  <si>
    <t>Průměrný měsíční výdaj za zdrav. péči</t>
  </si>
  <si>
    <t>Průměrný denní výdaj na zdravotní péči</t>
  </si>
  <si>
    <t>KZ  na bankovním účtu ZFZP k 31.12. 2010</t>
  </si>
  <si>
    <t>Stav závazků vůči ZZ po lhůtě splatnosti k 31. 12. 2010 v tis. Kč</t>
  </si>
  <si>
    <t>Stav závazků vůči ZZ ve lhůtě splatnosti k 31. 12. 2010</t>
  </si>
  <si>
    <t>K 31. 12. 2009</t>
  </si>
  <si>
    <t xml:space="preserve"> Výdaje na věcné dávky zdravotně péče včetně korekcí, revizí a úhrad jiným ZP </t>
  </si>
  <si>
    <t>KZ  na bankovním účtu ZFZP k 31.12. 2009</t>
  </si>
  <si>
    <t>Stav závazků vůči ZZ po lhůtě splatnosti k 31. 12. 2009 v tis. Kč</t>
  </si>
  <si>
    <t>Stav závazků vůči ZZ ve lhůtě splatnosti k 31. 12. 2009</t>
  </si>
  <si>
    <t>Vliv přerozdělování</t>
  </si>
  <si>
    <t>Nárůst/Pokles</t>
  </si>
  <si>
    <t>v tis. Kč</t>
  </si>
  <si>
    <t xml:space="preserve">skutečnost </t>
  </si>
  <si>
    <t>2014-2013</t>
  </si>
  <si>
    <t>2015-2014</t>
  </si>
  <si>
    <t xml:space="preserve">rozdíl </t>
  </si>
  <si>
    <t>sl. 1</t>
  </si>
  <si>
    <t>sl. 2</t>
  </si>
  <si>
    <t>sl. 3</t>
  </si>
  <si>
    <t xml:space="preserve"> sl. 4 = sl. 2 - sl.1</t>
  </si>
  <si>
    <t xml:space="preserve"> sl. 5 = sl. 3 - sl.2</t>
  </si>
  <si>
    <t>S a l d o CELKEM ZZP</t>
  </si>
  <si>
    <t xml:space="preserve">S a l d o  CELKEM ZP </t>
  </si>
  <si>
    <t xml:space="preserve">Poznámky: </t>
  </si>
  <si>
    <t>Údaje r. 2013 jsou převzaty z hodnocení výročních zpráv 2013.</t>
  </si>
  <si>
    <t>RF - konečné zůstatky na BÚ RF .</t>
  </si>
  <si>
    <t>A. Skutečné naplnění rezevního fondu</t>
  </si>
  <si>
    <t>B. Zákonná výše naplnění rezervního fondu k rozvahovému dni</t>
  </si>
  <si>
    <t>Rozdil A. - B.</t>
  </si>
  <si>
    <r>
      <t xml:space="preserve">Poznámka: </t>
    </r>
    <r>
      <rPr>
        <sz val="8"/>
        <rFont val="Arial CE"/>
        <charset val="238"/>
      </rPr>
      <t>Drobné záporné rozdíly u zaměstanenckých zdravotních pojišťoven nejsou způsobeny nedostatkem finančních prostředků, ale skutečností, 
že podle odst. 4) § 2 vyhlášky 418/2003 Sb. zdravotní pojišťovny musí zajistit naplnění fondu k rozvahovému dni (tj. k 31.3.) a nikoliv k 31. 12. Rezervy jsou uváděny včetně cenných papírů.</t>
    </r>
  </si>
  <si>
    <t>Rozvaha zdravotních pojišťoven k 31. 12. 2015 - AKTIVA</t>
  </si>
  <si>
    <t>Příloha: Tabulka č.2</t>
  </si>
  <si>
    <t/>
  </si>
  <si>
    <t>Čistá výše v tis. Kč</t>
  </si>
  <si>
    <t>Položka výkazu</t>
  </si>
  <si>
    <t>Všeobecná zdravotní pojišťovna České republiky</t>
  </si>
  <si>
    <t>Vojenská zdravotní pojišťovna České republiky</t>
  </si>
  <si>
    <t xml:space="preserve">Oborová zdravotní pojišťovna </t>
  </si>
  <si>
    <t>Zdravotní pojišťovna ministerstva vnitra České republiky</t>
  </si>
  <si>
    <t>Souhrn ZP</t>
  </si>
  <si>
    <t>Souhrn pouze ZZP</t>
  </si>
  <si>
    <t>A. Dlouhodobý nehmotný majetek</t>
  </si>
  <si>
    <t>I. Dlouhodobý nehmotný majetek</t>
  </si>
  <si>
    <t>II. Nedokončený dlouhodobý nehmotný majetek</t>
  </si>
  <si>
    <t>III. Poskytnuté zálohy na pořízení nehmotného majetku</t>
  </si>
  <si>
    <t xml:space="preserve">B. Finanční umístění (investice)                                                                    </t>
  </si>
  <si>
    <t>C. Dlouhodobý hmotný majetek</t>
  </si>
  <si>
    <t>I. Pozemky a stavby</t>
  </si>
  <si>
    <t>1. Pozemky</t>
  </si>
  <si>
    <t>2. Stavby</t>
  </si>
  <si>
    <t>II. Movitý majetek</t>
  </si>
  <si>
    <t>1. Movitý majetek - odepisovaný</t>
  </si>
  <si>
    <t>2. Movitý majetek - neodepisovaný</t>
  </si>
  <si>
    <t>III. Nedokončený dlouhodobý hmotný majetek</t>
  </si>
  <si>
    <t>IV. Poskytnuté zálohy na pořízení hmotného majetku</t>
  </si>
  <si>
    <t>D. Dlouhodobý finanční majetek</t>
  </si>
  <si>
    <t>I. Podíly v podnikatelských seskupeních</t>
  </si>
  <si>
    <t>1. Podíly v ovládaných osobách</t>
  </si>
  <si>
    <t>2. Dluhopisy vydané ovládanými osobami a zápůjčky nebo uvěry poskytnuté těmto os.</t>
  </si>
  <si>
    <t>3. Podíly s podstatným vlivem</t>
  </si>
  <si>
    <t>4. Dluhopisy vyd. os., ve kterých má úč. j. podst. vliv, a zápůj. n. úvěry poskyt. těmto os.</t>
  </si>
  <si>
    <t>II. Jiný dlouhodobý finanční majetek</t>
  </si>
  <si>
    <t>1. Akcie a ostatní cenné papíry s proměnlivým výnosem, ostatní podíly</t>
  </si>
  <si>
    <t>2. Dluhové cenné papíry</t>
  </si>
  <si>
    <t>3. Depozita u finančních institucí</t>
  </si>
  <si>
    <t>4. Ostatní dlouhodobý finanční majetek</t>
  </si>
  <si>
    <t>E. Dlužníci</t>
  </si>
  <si>
    <t>I. Pohledávky z veřejného zdravotního pojištění</t>
  </si>
  <si>
    <t>1. Pohledávky za plátci pojistného</t>
  </si>
  <si>
    <t>2. Pohledávky za poskytovateli zdravotních služeb</t>
  </si>
  <si>
    <t>3. Pohledávky z přerozdělení pojistného</t>
  </si>
  <si>
    <t>4. Pohledávky z náhrad škod veřejného zdravotního pojištění</t>
  </si>
  <si>
    <t>5. Pohledávky z přeplatků do zajišťovacího fondu</t>
  </si>
  <si>
    <t>6. Pohledávky z plnění mezinárodních smluv o zdravotní péči</t>
  </si>
  <si>
    <t>7. Dohadné položky aktivní</t>
  </si>
  <si>
    <t>8. Ostatní pohledávky</t>
  </si>
  <si>
    <t xml:space="preserve">II. Ostatní pohledávky </t>
  </si>
  <si>
    <t>1. Krátkodobé</t>
  </si>
  <si>
    <t>2. Dlouhodobé</t>
  </si>
  <si>
    <t xml:space="preserve">F. Ostatní aktiva                                                                                </t>
  </si>
  <si>
    <t>I. Zásoby</t>
  </si>
  <si>
    <t>II. Hotovost na účtech u finančních institucí a hotovost v pokladně</t>
  </si>
  <si>
    <t>1. Zvláštní bankovní účty</t>
  </si>
  <si>
    <t>1.1 Základního fondu</t>
  </si>
  <si>
    <t>1.2 Rezervního fondu</t>
  </si>
  <si>
    <t>1.3 Provozního fondu</t>
  </si>
  <si>
    <t>1.4 Sociálního fondu</t>
  </si>
  <si>
    <t>1.5 Fondu reprodukce majetku</t>
  </si>
  <si>
    <t>1.6 Fondu prevence</t>
  </si>
  <si>
    <t>1.7 Fondu pro úhradu preventivní péče</t>
  </si>
  <si>
    <t>1.8 Fondu pro zprostředkování úhrady zdravotní péče</t>
  </si>
  <si>
    <t>1.9 Fondu pro úhradu závodní preventivní péče z prostředků zaměstnavatele</t>
  </si>
  <si>
    <t>1.10 Ostatní bankovní účty</t>
  </si>
  <si>
    <t>2. Pokladna a jiné pokladní hodnoty</t>
  </si>
  <si>
    <t>III. Jiná aktiva</t>
  </si>
  <si>
    <t>G. Časové rozlišení</t>
  </si>
  <si>
    <t>I. Náklady příštích období</t>
  </si>
  <si>
    <t>II. Příjmy příštích období</t>
  </si>
  <si>
    <t xml:space="preserve">AKTIVA CELKEM                                          </t>
  </si>
  <si>
    <t>Rozvaha zdravotních pojišťoven k 31. 12. 2015 - PASIVA</t>
  </si>
  <si>
    <t>souhrn ZP</t>
  </si>
  <si>
    <t>A. Vlastní kapitál</t>
  </si>
  <si>
    <t>I. Základní kapitál</t>
  </si>
  <si>
    <t>II. Oceňovací rozdíly</t>
  </si>
  <si>
    <t>III. Ostatní kapitálové fondy</t>
  </si>
  <si>
    <t>1. Provozní fond</t>
  </si>
  <si>
    <t>2. Sociální fond</t>
  </si>
  <si>
    <t>3. Fond majetku</t>
  </si>
  <si>
    <t>4. Fond reprodukce majetku</t>
  </si>
  <si>
    <t>5. Fond prevence</t>
  </si>
  <si>
    <t>6. Fond pro úhradu preventivní péče</t>
  </si>
  <si>
    <t>7. Fond pro zprostředkování úhrady zdravotní péče</t>
  </si>
  <si>
    <t>8. Fond pro úhradu závodní preventivní péče z prostředků zaměstnavatele</t>
  </si>
  <si>
    <t>9. Jiné</t>
  </si>
  <si>
    <t>IV. Ostatní fondy ze zisku</t>
  </si>
  <si>
    <t>1. Zdroj podílů v ovládaných osobách</t>
  </si>
  <si>
    <t>2. Jiné ostatní fondy ze zisku</t>
  </si>
  <si>
    <t>V. Fondy veřejného zdravotního pojištění</t>
  </si>
  <si>
    <t>1. Základní fond</t>
  </si>
  <si>
    <t>2. Rezervní fond</t>
  </si>
  <si>
    <t>VI. Výsledek hospodaření minulých let</t>
  </si>
  <si>
    <t>VII. Výsledek hospodaření běžného účetního období</t>
  </si>
  <si>
    <t xml:space="preserve">B. Rezervy </t>
  </si>
  <si>
    <t>C. Věřitelé</t>
  </si>
  <si>
    <t>I. Závazky z veřejného zdravotního pojištění</t>
  </si>
  <si>
    <t>1. Závazky za plátci pojistného</t>
  </si>
  <si>
    <t>2. Závazky k poskytovatelům zdravotních služeb</t>
  </si>
  <si>
    <t>3. Závazky z přerozdělení pojistného</t>
  </si>
  <si>
    <t>4. Závazky k zajišťovacímu fondu</t>
  </si>
  <si>
    <t>5. Závazky z plnění mezinárodních smluv o zdravotní péči</t>
  </si>
  <si>
    <t>6. Dohadné položky pasivní</t>
  </si>
  <si>
    <t>7. Ostatní závazky</t>
  </si>
  <si>
    <t>II. Závazky z dluhových cenných papírů, z toho:</t>
  </si>
  <si>
    <t>1. Směnitelné (konvertibilní) dluhopisy</t>
  </si>
  <si>
    <t>III. Závazky vůči finančním institucím</t>
  </si>
  <si>
    <t>IV. Ostatní závazky</t>
  </si>
  <si>
    <t>1. Dluhy daňové</t>
  </si>
  <si>
    <t>2. Dluhy ze sociálního zabezpečení a veřejného zdravotního pojištění</t>
  </si>
  <si>
    <t>3. Ostatní závazky</t>
  </si>
  <si>
    <t xml:space="preserve">D. Ostatní pasiva </t>
  </si>
  <si>
    <t>E. Časové rozlišení</t>
  </si>
  <si>
    <t xml:space="preserve">I.  Výdaje příštích období </t>
  </si>
  <si>
    <t>II.  Výnosy příštích období</t>
  </si>
  <si>
    <t>PASIVA CELKEM</t>
  </si>
  <si>
    <t xml:space="preserve">2 062 mil Kč záloha na projekt </t>
  </si>
  <si>
    <t>cca 883 mil. Kč= doplatek na základě vyúčtování</t>
  </si>
  <si>
    <t xml:space="preserve">Vývoj hospodaření veřejného zdravotního pojištění </t>
  </si>
  <si>
    <t xml:space="preserve">Skutečnost </t>
  </si>
  <si>
    <t>Rozdíl</t>
  </si>
  <si>
    <t>Změna</t>
  </si>
  <si>
    <t>Skutečnost</t>
  </si>
  <si>
    <t xml:space="preserve">Skutečnost       výroční zprávy </t>
  </si>
  <si>
    <t>Vybrané ukazatele  v mil. Kč</t>
  </si>
  <si>
    <t>v mil. Kč</t>
  </si>
  <si>
    <t>v %</t>
  </si>
  <si>
    <t>2004/2003</t>
  </si>
  <si>
    <t>2005/2004</t>
  </si>
  <si>
    <t>r. 2006</t>
  </si>
  <si>
    <t>r. 2006/2005</t>
  </si>
  <si>
    <t>r. 2007</t>
  </si>
  <si>
    <t>r. 2007/2006</t>
  </si>
  <si>
    <t>r. 2008</t>
  </si>
  <si>
    <t>r. 2009</t>
  </si>
  <si>
    <t>r. 2009 - r.2008</t>
  </si>
  <si>
    <t>r. 2009/2008</t>
  </si>
  <si>
    <t>r. 2010</t>
  </si>
  <si>
    <t>r. 2010 - r.2009</t>
  </si>
  <si>
    <t>r. 2010/2009</t>
  </si>
  <si>
    <t>r. 2011</t>
  </si>
  <si>
    <t>r. 2011 - r.2010</t>
  </si>
  <si>
    <t>r. 2011/2010</t>
  </si>
  <si>
    <t>r. 2013</t>
  </si>
  <si>
    <t>r. 2013 - r.2012</t>
  </si>
  <si>
    <t>r. 2013/2012</t>
  </si>
  <si>
    <t>r. 2014</t>
  </si>
  <si>
    <t>r. 2014 - r.2013</t>
  </si>
  <si>
    <t>r. 2014/2013</t>
  </si>
  <si>
    <t>r. 2015</t>
  </si>
  <si>
    <t>r. 2015 - r.2014</t>
  </si>
  <si>
    <t>r. 2015/2014</t>
  </si>
  <si>
    <t>Příjmy v systému veřejného zdravotního pojištění celkem</t>
  </si>
  <si>
    <t>v tom:   inkaso pojistného po přerozdělování</t>
  </si>
  <si>
    <r>
      <t xml:space="preserve">              z toho:  ze SR na nevýdělečné pojištěnce</t>
    </r>
    <r>
      <rPr>
        <vertAlign val="superscript"/>
        <sz val="9"/>
        <rFont val="Times New Roman"/>
        <family val="1"/>
        <charset val="238"/>
      </rPr>
      <t>1)</t>
    </r>
  </si>
  <si>
    <t xml:space="preserve">              ostatní příjmy a výnosy v.z.p.</t>
  </si>
  <si>
    <t xml:space="preserve">              výnosy ze zdaňované činnosti</t>
  </si>
  <si>
    <r>
      <t xml:space="preserve">              platby od zahr. pojišťoven na základě mezinár.smluv</t>
    </r>
    <r>
      <rPr>
        <b/>
        <vertAlign val="superscript"/>
        <sz val="9"/>
        <rFont val="Arial"/>
        <family val="2"/>
        <charset val="238"/>
      </rPr>
      <t xml:space="preserve"> </t>
    </r>
  </si>
  <si>
    <t>x</t>
  </si>
  <si>
    <t>Výdaje v systému zdravotního pojištění celkem</t>
  </si>
  <si>
    <t>v tom:  výdaje na zdravotní služby</t>
  </si>
  <si>
    <t xml:space="preserve">             provozní režie</t>
  </si>
  <si>
    <t xml:space="preserve">             výdaje za cizince uhrazené poskytovatelům zdravotních služeb                                                                                                                </t>
  </si>
  <si>
    <t xml:space="preserve">             náklady na zdaňovanou činnost </t>
  </si>
  <si>
    <t xml:space="preserve">Saldo všech příjmů celkem a výdajů celkem </t>
  </si>
  <si>
    <t xml:space="preserve">Saldo příjmů a výdajů bez  vlivu zdaňované činnosti </t>
  </si>
  <si>
    <t>Údaje za rok 2006 a r. 2007  vycházejí z ověřených výročních zpráv, které jsou schváleny  PSP ČR.</t>
  </si>
  <si>
    <t xml:space="preserve">Výdaje na zdravotní péči byly v r. 2006 ovlivněny splátkou závazků po lhůtě splatnosti ve výši 8,2 mld. Kč </t>
  </si>
  <si>
    <r>
      <t>1)</t>
    </r>
    <r>
      <rPr>
        <b/>
        <sz val="8"/>
        <rFont val="Arial"/>
        <family val="2"/>
        <charset val="238"/>
      </rPr>
      <t>Rozdíl mezi skutečnými výdaji na platby za nevýdělečné pojištěnce ze státního rozpočtu a výstupy z účetnictví je způsoben časovým posunem  v důsledku procesu 12. přerozdělování pojistného.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</si>
</sst>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0.0"/>
    <numFmt numFmtId="167" formatCode="@*."/>
    <numFmt numFmtId="168" formatCode="_ @*."/>
    <numFmt numFmtId="169" formatCode="__@*."/>
    <numFmt numFmtId="170" formatCode="_(* #,##0.00_);_(* \(#,##0.00\);_(* &quot;-&quot;??_);_(@_)"/>
  </numFmts>
  <fonts count="82" x14ac:knownFonts="1">
    <font>
      <sz val="8"/>
      <name val="Times New Roman CE"/>
      <charset val="238"/>
    </font>
    <font>
      <sz val="8"/>
      <name val="Times New Roman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Times New Roman CE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 CE"/>
      <charset val="238"/>
    </font>
    <font>
      <b/>
      <sz val="7"/>
      <name val="Arial CE"/>
      <family val="2"/>
      <charset val="238"/>
    </font>
    <font>
      <sz val="7"/>
      <name val="Times New Roman CE"/>
      <charset val="238"/>
    </font>
    <font>
      <b/>
      <sz val="8"/>
      <name val="Times New Roman CE"/>
      <charset val="238"/>
    </font>
    <font>
      <sz val="10"/>
      <name val="Times New Roman CE"/>
      <charset val="238"/>
    </font>
    <font>
      <sz val="7"/>
      <name val="Arial CE"/>
      <charset val="238"/>
    </font>
    <font>
      <sz val="7"/>
      <color indexed="60"/>
      <name val="Times New Roman CE"/>
      <charset val="238"/>
    </font>
    <font>
      <sz val="9"/>
      <color indexed="60"/>
      <name val="Arial CE"/>
      <family val="2"/>
      <charset val="238"/>
    </font>
    <font>
      <b/>
      <i/>
      <sz val="8"/>
      <name val="Arial CE"/>
      <charset val="238"/>
    </font>
    <font>
      <b/>
      <sz val="7"/>
      <name val="Times New Roman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7"/>
      <name val="Arial CE"/>
      <family val="2"/>
      <charset val="238"/>
    </font>
    <font>
      <sz val="9"/>
      <color indexed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20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"/>
      <family val="2"/>
      <charset val="238"/>
    </font>
    <font>
      <sz val="11"/>
      <color indexed="52"/>
      <name val="Arial"/>
      <family val="2"/>
      <charset val="238"/>
    </font>
    <font>
      <b/>
      <sz val="8"/>
      <name val="Arial"/>
      <family val="2"/>
    </font>
    <font>
      <sz val="11"/>
      <color indexed="17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52"/>
      <name val="Arial"/>
      <family val="2"/>
      <charset val="238"/>
    </font>
    <font>
      <b/>
      <sz val="11"/>
      <color indexed="63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Times New Roman CE"/>
      <charset val="238"/>
    </font>
    <font>
      <b/>
      <sz val="9"/>
      <color rgb="FFFF0000"/>
      <name val="Times New Roman CE"/>
      <charset val="238"/>
    </font>
    <font>
      <sz val="10"/>
      <color rgb="FFFF0000"/>
      <name val="Arial CE"/>
      <family val="2"/>
      <charset val="238"/>
    </font>
    <font>
      <b/>
      <sz val="11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71">
    <xf numFmtId="0" fontId="0" fillId="0" borderId="0"/>
    <xf numFmtId="167" fontId="42" fillId="0" borderId="0" applyProtection="0">
      <alignment wrapText="1"/>
    </xf>
    <xf numFmtId="168" fontId="43" fillId="0" borderId="0"/>
    <xf numFmtId="169" fontId="44" fillId="0" borderId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0" borderId="1" applyNumberFormat="0" applyFill="0" applyAlignment="0" applyProtection="0"/>
    <xf numFmtId="170" fontId="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9" fillId="3" borderId="0" applyNumberFormat="0" applyBorder="0" applyAlignment="0" applyProtection="0"/>
    <xf numFmtId="0" fontId="50" fillId="16" borderId="2" applyNumberFormat="0" applyAlignment="0" applyProtection="0"/>
    <xf numFmtId="44" fontId="41" fillId="0" borderId="0" applyFont="0" applyFill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17" borderId="0" applyNumberFormat="0" applyBorder="0" applyAlignment="0" applyProtection="0"/>
    <xf numFmtId="0" fontId="7" fillId="0" borderId="0"/>
    <xf numFmtId="0" fontId="65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66" fillId="0" borderId="0"/>
    <xf numFmtId="0" fontId="7" fillId="0" borderId="0"/>
    <xf numFmtId="0" fontId="1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45" fillId="18" borderId="6" applyNumberFormat="0" applyFont="0" applyAlignment="0" applyProtection="0"/>
    <xf numFmtId="9" fontId="7" fillId="0" borderId="0" applyFont="0" applyFill="0" applyBorder="0" applyAlignment="0" applyProtection="0"/>
    <xf numFmtId="0" fontId="56" fillId="0" borderId="7" applyNumberFormat="0" applyFill="0" applyAlignment="0" applyProtection="0"/>
    <xf numFmtId="4" fontId="32" fillId="14" borderId="8" applyNumberFormat="0" applyProtection="0">
      <alignment horizontal="left" vertical="center" indent="1"/>
    </xf>
    <xf numFmtId="0" fontId="57" fillId="19" borderId="9" applyBorder="0"/>
    <xf numFmtId="4" fontId="32" fillId="0" borderId="8" applyNumberFormat="0" applyProtection="0">
      <alignment horizontal="right" vertical="center"/>
    </xf>
    <xf numFmtId="4" fontId="32" fillId="14" borderId="8" applyNumberFormat="0" applyProtection="0">
      <alignment horizontal="left" vertical="center" indent="1"/>
    </xf>
    <xf numFmtId="0" fontId="58" fillId="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7" borderId="10" applyNumberFormat="0" applyAlignment="0" applyProtection="0"/>
    <xf numFmtId="0" fontId="61" fillId="20" borderId="10" applyNumberFormat="0" applyAlignment="0" applyProtection="0"/>
    <xf numFmtId="0" fontId="62" fillId="20" borderId="11" applyNumberFormat="0" applyAlignment="0" applyProtection="0"/>
    <xf numFmtId="0" fontId="63" fillId="0" borderId="0" applyNumberFormat="0" applyFill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24" borderId="0" applyNumberFormat="0" applyBorder="0" applyAlignment="0" applyProtection="0"/>
  </cellStyleXfs>
  <cellXfs count="1245">
    <xf numFmtId="0" fontId="0" fillId="0" borderId="0" xfId="0"/>
    <xf numFmtId="0" fontId="2" fillId="0" borderId="12" xfId="0" applyFont="1" applyFill="1" applyBorder="1"/>
    <xf numFmtId="0" fontId="3" fillId="0" borderId="12" xfId="0" applyFont="1" applyFill="1" applyBorder="1" applyAlignment="1">
      <alignment horizontal="centerContinuous"/>
    </xf>
    <xf numFmtId="0" fontId="4" fillId="0" borderId="13" xfId="0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centerContinuous"/>
    </xf>
    <xf numFmtId="0" fontId="4" fillId="0" borderId="15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3" fontId="2" fillId="0" borderId="14" xfId="0" applyNumberFormat="1" applyFont="1" applyFill="1" applyBorder="1" applyAlignment="1">
      <alignment horizontal="centerContinuous"/>
    </xf>
    <xf numFmtId="3" fontId="2" fillId="0" borderId="16" xfId="0" applyNumberFormat="1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Continuous"/>
    </xf>
    <xf numFmtId="0" fontId="2" fillId="0" borderId="0" xfId="0" applyFont="1" applyFill="1"/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19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19" xfId="0" applyFont="1" applyFill="1" applyBorder="1" applyAlignment="1">
      <alignment horizontal="centerContinuous"/>
    </xf>
    <xf numFmtId="0" fontId="4" fillId="0" borderId="20" xfId="0" applyFont="1" applyFill="1" applyBorder="1" applyAlignment="1">
      <alignment horizontal="centerContinuous"/>
    </xf>
    <xf numFmtId="0" fontId="4" fillId="0" borderId="21" xfId="0" applyFont="1" applyFill="1" applyBorder="1" applyAlignment="1">
      <alignment horizontal="centerContinuous"/>
    </xf>
    <xf numFmtId="0" fontId="4" fillId="0" borderId="22" xfId="0" applyFont="1" applyFill="1" applyBorder="1" applyAlignment="1">
      <alignment horizontal="centerContinuous"/>
    </xf>
    <xf numFmtId="0" fontId="2" fillId="0" borderId="21" xfId="0" applyFont="1" applyFill="1" applyBorder="1" applyAlignment="1">
      <alignment horizontal="centerContinuous"/>
    </xf>
    <xf numFmtId="0" fontId="2" fillId="0" borderId="22" xfId="0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3" fontId="2" fillId="0" borderId="23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15" xfId="45" applyFont="1" applyFill="1" applyBorder="1" applyAlignment="1">
      <alignment horizontal="center"/>
    </xf>
    <xf numFmtId="3" fontId="67" fillId="0" borderId="16" xfId="0" applyNumberFormat="1" applyFont="1" applyFill="1" applyBorder="1" applyAlignment="1">
      <alignment horizontal="center"/>
    </xf>
    <xf numFmtId="3" fontId="67" fillId="0" borderId="24" xfId="0" applyNumberFormat="1" applyFont="1" applyFill="1" applyBorder="1" applyAlignment="1">
      <alignment horizontal="center"/>
    </xf>
    <xf numFmtId="0" fontId="67" fillId="0" borderId="25" xfId="0" applyFont="1" applyFill="1" applyBorder="1" applyAlignment="1">
      <alignment horizontal="center"/>
    </xf>
    <xf numFmtId="0" fontId="68" fillId="0" borderId="0" xfId="0" applyFont="1" applyFill="1"/>
    <xf numFmtId="0" fontId="2" fillId="0" borderId="17" xfId="0" applyFont="1" applyFill="1" applyBorder="1"/>
    <xf numFmtId="0" fontId="5" fillId="0" borderId="19" xfId="45" applyFont="1" applyFill="1" applyBorder="1" applyAlignment="1">
      <alignment horizontal="center"/>
    </xf>
    <xf numFmtId="3" fontId="67" fillId="0" borderId="23" xfId="0" applyNumberFormat="1" applyFont="1" applyFill="1" applyBorder="1" applyAlignment="1">
      <alignment horizontal="center"/>
    </xf>
    <xf numFmtId="3" fontId="67" fillId="0" borderId="26" xfId="0" applyNumberFormat="1" applyFont="1" applyFill="1" applyBorder="1" applyAlignment="1">
      <alignment horizontal="center"/>
    </xf>
    <xf numFmtId="0" fontId="67" fillId="0" borderId="27" xfId="0" applyFont="1" applyFill="1" applyBorder="1" applyAlignment="1">
      <alignment horizontal="center"/>
    </xf>
    <xf numFmtId="0" fontId="5" fillId="0" borderId="14" xfId="45" applyFont="1" applyFill="1" applyBorder="1" applyAlignment="1">
      <alignment horizontal="center"/>
    </xf>
    <xf numFmtId="0" fontId="5" fillId="0" borderId="12" xfId="45" applyFont="1" applyFill="1" applyBorder="1" applyAlignment="1">
      <alignment horizontal="center"/>
    </xf>
    <xf numFmtId="0" fontId="68" fillId="0" borderId="0" xfId="0" applyFont="1" applyFill="1" applyBorder="1"/>
    <xf numFmtId="0" fontId="2" fillId="0" borderId="28" xfId="0" applyFont="1" applyFill="1" applyBorder="1"/>
    <xf numFmtId="0" fontId="5" fillId="0" borderId="29" xfId="45" applyFont="1" applyFill="1" applyBorder="1" applyAlignment="1">
      <alignment horizontal="center" wrapText="1"/>
    </xf>
    <xf numFmtId="3" fontId="67" fillId="0" borderId="30" xfId="0" applyNumberFormat="1" applyFont="1" applyFill="1" applyBorder="1" applyAlignment="1">
      <alignment horizontal="center"/>
    </xf>
    <xf numFmtId="3" fontId="67" fillId="0" borderId="31" xfId="0" applyNumberFormat="1" applyFont="1" applyFill="1" applyBorder="1" applyAlignment="1">
      <alignment horizontal="center"/>
    </xf>
    <xf numFmtId="0" fontId="67" fillId="0" borderId="32" xfId="0" applyFont="1" applyFill="1" applyBorder="1" applyAlignment="1">
      <alignment horizontal="center"/>
    </xf>
    <xf numFmtId="0" fontId="5" fillId="0" borderId="0" xfId="45" applyFont="1" applyFill="1" applyBorder="1" applyAlignment="1">
      <alignment horizontal="center"/>
    </xf>
    <xf numFmtId="0" fontId="5" fillId="0" borderId="28" xfId="45" applyFont="1" applyFill="1" applyBorder="1" applyAlignment="1">
      <alignment horizontal="center"/>
    </xf>
    <xf numFmtId="0" fontId="4" fillId="0" borderId="18" xfId="0" applyFont="1" applyFill="1" applyBorder="1"/>
    <xf numFmtId="0" fontId="67" fillId="0" borderId="18" xfId="0" applyFont="1" applyFill="1" applyBorder="1"/>
    <xf numFmtId="0" fontId="67" fillId="0" borderId="26" xfId="0" applyFont="1" applyFill="1" applyBorder="1"/>
    <xf numFmtId="0" fontId="67" fillId="0" borderId="24" xfId="0" applyFont="1" applyFill="1" applyBorder="1"/>
    <xf numFmtId="0" fontId="67" fillId="0" borderId="19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67" fillId="0" borderId="26" xfId="0" applyFont="1" applyFill="1" applyBorder="1" applyAlignment="1">
      <alignment horizontal="center"/>
    </xf>
    <xf numFmtId="0" fontId="67" fillId="0" borderId="33" xfId="0" applyFont="1" applyFill="1" applyBorder="1" applyAlignment="1"/>
    <xf numFmtId="0" fontId="67" fillId="0" borderId="27" xfId="0" applyFont="1" applyFill="1" applyBorder="1"/>
    <xf numFmtId="0" fontId="67" fillId="0" borderId="34" xfId="0" applyFont="1" applyFill="1" applyBorder="1" applyAlignment="1">
      <alignment horizontal="centerContinuous"/>
    </xf>
    <xf numFmtId="0" fontId="67" fillId="0" borderId="23" xfId="0" applyFont="1" applyFill="1" applyBorder="1"/>
    <xf numFmtId="0" fontId="67" fillId="0" borderId="34" xfId="0" applyFont="1" applyFill="1" applyBorder="1"/>
    <xf numFmtId="3" fontId="67" fillId="0" borderId="0" xfId="0" applyNumberFormat="1" applyFont="1" applyFill="1" applyBorder="1"/>
    <xf numFmtId="3" fontId="67" fillId="0" borderId="23" xfId="0" applyNumberFormat="1" applyFont="1" applyFill="1" applyBorder="1"/>
    <xf numFmtId="0" fontId="67" fillId="0" borderId="23" xfId="0" applyFont="1" applyFill="1" applyBorder="1" applyAlignment="1"/>
    <xf numFmtId="0" fontId="67" fillId="0" borderId="0" xfId="0" applyFont="1" applyFill="1" applyBorder="1"/>
    <xf numFmtId="0" fontId="67" fillId="0" borderId="18" xfId="0" applyFont="1" applyFill="1" applyBorder="1" applyAlignment="1">
      <alignment horizontal="centerContinuous"/>
    </xf>
    <xf numFmtId="0" fontId="67" fillId="0" borderId="0" xfId="0" applyFont="1" applyFill="1" applyBorder="1" applyAlignment="1">
      <alignment horizontal="centerContinuous"/>
    </xf>
    <xf numFmtId="0" fontId="67" fillId="0" borderId="26" xfId="0" applyFont="1" applyFill="1" applyBorder="1" applyAlignment="1">
      <alignment horizontal="centerContinuous"/>
    </xf>
    <xf numFmtId="0" fontId="67" fillId="0" borderId="19" xfId="0" applyFont="1" applyFill="1" applyBorder="1" applyAlignment="1">
      <alignment horizontal="centerContinuous"/>
    </xf>
    <xf numFmtId="0" fontId="67" fillId="0" borderId="27" xfId="0" applyFont="1" applyFill="1" applyBorder="1" applyAlignment="1">
      <alignment horizontal="centerContinuous"/>
    </xf>
    <xf numFmtId="3" fontId="67" fillId="0" borderId="26" xfId="0" applyNumberFormat="1" applyFont="1" applyFill="1" applyBorder="1"/>
    <xf numFmtId="0" fontId="67" fillId="0" borderId="19" xfId="0" applyFont="1" applyFill="1" applyBorder="1"/>
    <xf numFmtId="0" fontId="67" fillId="0" borderId="35" xfId="0" applyFont="1" applyFill="1" applyBorder="1"/>
    <xf numFmtId="0" fontId="67" fillId="0" borderId="36" xfId="0" applyFont="1" applyFill="1" applyBorder="1" applyAlignment="1">
      <alignment horizontal="center"/>
    </xf>
    <xf numFmtId="0" fontId="67" fillId="0" borderId="31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8" xfId="0" applyFont="1" applyFill="1" applyBorder="1"/>
    <xf numFmtId="3" fontId="2" fillId="0" borderId="39" xfId="0" applyNumberFormat="1" applyFont="1" applyFill="1" applyBorder="1"/>
    <xf numFmtId="3" fontId="2" fillId="0" borderId="40" xfId="0" applyNumberFormat="1" applyFont="1" applyFill="1" applyBorder="1"/>
    <xf numFmtId="165" fontId="2" fillId="0" borderId="40" xfId="0" applyNumberFormat="1" applyFont="1" applyFill="1" applyBorder="1"/>
    <xf numFmtId="166" fontId="6" fillId="0" borderId="41" xfId="0" applyNumberFormat="1" applyFont="1" applyFill="1" applyBorder="1"/>
    <xf numFmtId="3" fontId="2" fillId="0" borderId="14" xfId="0" applyNumberFormat="1" applyFont="1" applyFill="1" applyBorder="1"/>
    <xf numFmtId="3" fontId="6" fillId="0" borderId="42" xfId="50" applyNumberFormat="1" applyFont="1" applyBorder="1"/>
    <xf numFmtId="3" fontId="6" fillId="0" borderId="43" xfId="0" applyNumberFormat="1" applyFont="1" applyFill="1" applyBorder="1"/>
    <xf numFmtId="3" fontId="6" fillId="0" borderId="44" xfId="0" applyNumberFormat="1" applyFont="1" applyFill="1" applyBorder="1"/>
    <xf numFmtId="3" fontId="6" fillId="0" borderId="45" xfId="0" applyNumberFormat="1" applyFont="1" applyFill="1" applyBorder="1"/>
    <xf numFmtId="3" fontId="2" fillId="0" borderId="43" xfId="0" applyNumberFormat="1" applyFont="1" applyFill="1" applyBorder="1"/>
    <xf numFmtId="3" fontId="68" fillId="0" borderId="46" xfId="0" applyNumberFormat="1" applyFont="1" applyFill="1" applyBorder="1"/>
    <xf numFmtId="3" fontId="68" fillId="0" borderId="47" xfId="0" applyNumberFormat="1" applyFont="1" applyFill="1" applyBorder="1"/>
    <xf numFmtId="166" fontId="68" fillId="0" borderId="47" xfId="0" applyNumberFormat="1" applyFont="1" applyFill="1" applyBorder="1"/>
    <xf numFmtId="3" fontId="6" fillId="0" borderId="48" xfId="0" applyNumberFormat="1" applyFont="1" applyFill="1" applyBorder="1"/>
    <xf numFmtId="3" fontId="6" fillId="0" borderId="49" xfId="0" applyNumberFormat="1" applyFont="1" applyFill="1" applyBorder="1"/>
    <xf numFmtId="3" fontId="2" fillId="0" borderId="50" xfId="0" applyNumberFormat="1" applyFont="1" applyFill="1" applyBorder="1"/>
    <xf numFmtId="3" fontId="6" fillId="0" borderId="51" xfId="0" applyNumberFormat="1" applyFont="1" applyFill="1" applyBorder="1"/>
    <xf numFmtId="3" fontId="2" fillId="0" borderId="52" xfId="0" applyNumberFormat="1" applyFont="1" applyFill="1" applyBorder="1"/>
    <xf numFmtId="3" fontId="6" fillId="0" borderId="40" xfId="0" applyNumberFormat="1" applyFont="1" applyFill="1" applyBorder="1"/>
    <xf numFmtId="3" fontId="6" fillId="0" borderId="53" xfId="0" applyNumberFormat="1" applyFont="1" applyFill="1" applyBorder="1"/>
    <xf numFmtId="165" fontId="2" fillId="0" borderId="41" xfId="0" applyNumberFormat="1" applyFont="1" applyFill="1" applyBorder="1"/>
    <xf numFmtId="3" fontId="2" fillId="28" borderId="43" xfId="0" applyNumberFormat="1" applyFont="1" applyFill="1" applyBorder="1"/>
    <xf numFmtId="165" fontId="2" fillId="28" borderId="41" xfId="0" applyNumberFormat="1" applyFont="1" applyFill="1" applyBorder="1"/>
    <xf numFmtId="3" fontId="2" fillId="28" borderId="40" xfId="0" applyNumberFormat="1" applyFont="1" applyFill="1" applyBorder="1"/>
    <xf numFmtId="3" fontId="2" fillId="28" borderId="46" xfId="0" applyNumberFormat="1" applyFont="1" applyFill="1" applyBorder="1"/>
    <xf numFmtId="1" fontId="2" fillId="28" borderId="43" xfId="0" applyNumberFormat="1" applyFont="1" applyFill="1" applyBorder="1"/>
    <xf numFmtId="1" fontId="2" fillId="28" borderId="41" xfId="0" applyNumberFormat="1" applyFont="1" applyFill="1" applyBorder="1"/>
    <xf numFmtId="3" fontId="2" fillId="28" borderId="54" xfId="0" applyNumberFormat="1" applyFont="1" applyFill="1" applyBorder="1"/>
    <xf numFmtId="3" fontId="2" fillId="28" borderId="55" xfId="0" applyNumberFormat="1" applyFont="1" applyFill="1" applyBorder="1"/>
    <xf numFmtId="166" fontId="2" fillId="0" borderId="14" xfId="0" applyNumberFormat="1" applyFont="1" applyFill="1" applyBorder="1"/>
    <xf numFmtId="166" fontId="2" fillId="0" borderId="24" xfId="0" applyNumberFormat="1" applyFont="1" applyFill="1" applyBorder="1"/>
    <xf numFmtId="3" fontId="2" fillId="0" borderId="56" xfId="0" applyNumberFormat="1" applyFont="1" applyFill="1" applyBorder="1"/>
    <xf numFmtId="0" fontId="2" fillId="0" borderId="57" xfId="0" applyFont="1" applyFill="1" applyBorder="1" applyAlignment="1">
      <alignment horizontal="center"/>
    </xf>
    <xf numFmtId="0" fontId="2" fillId="0" borderId="58" xfId="0" applyFont="1" applyFill="1" applyBorder="1"/>
    <xf numFmtId="3" fontId="2" fillId="0" borderId="59" xfId="0" applyNumberFormat="1" applyFont="1" applyFill="1" applyBorder="1"/>
    <xf numFmtId="3" fontId="2" fillId="0" borderId="46" xfId="0" applyNumberFormat="1" applyFont="1" applyFill="1" applyBorder="1"/>
    <xf numFmtId="3" fontId="6" fillId="0" borderId="46" xfId="0" applyNumberFormat="1" applyFont="1" applyBorder="1" applyAlignment="1">
      <alignment wrapText="1"/>
    </xf>
    <xf numFmtId="3" fontId="68" fillId="0" borderId="54" xfId="0" applyNumberFormat="1" applyFont="1" applyFill="1" applyBorder="1"/>
    <xf numFmtId="166" fontId="68" fillId="0" borderId="54" xfId="0" applyNumberFormat="1" applyFont="1" applyFill="1" applyBorder="1"/>
    <xf numFmtId="3" fontId="6" fillId="0" borderId="42" xfId="0" applyNumberFormat="1" applyFont="1" applyFill="1" applyBorder="1"/>
    <xf numFmtId="3" fontId="6" fillId="0" borderId="59" xfId="0" applyNumberFormat="1" applyFont="1" applyBorder="1"/>
    <xf numFmtId="3" fontId="6" fillId="0" borderId="46" xfId="0" applyNumberFormat="1" applyFont="1" applyFill="1" applyBorder="1"/>
    <xf numFmtId="3" fontId="6" fillId="0" borderId="60" xfId="0" applyNumberFormat="1" applyFont="1" applyFill="1" applyBorder="1"/>
    <xf numFmtId="3" fontId="6" fillId="0" borderId="61" xfId="0" applyNumberFormat="1" applyFont="1" applyFill="1" applyBorder="1"/>
    <xf numFmtId="1" fontId="2" fillId="28" borderId="40" xfId="0" applyNumberFormat="1" applyFont="1" applyFill="1" applyBorder="1"/>
    <xf numFmtId="166" fontId="2" fillId="0" borderId="46" xfId="0" applyNumberFormat="1" applyFont="1" applyFill="1" applyBorder="1"/>
    <xf numFmtId="166" fontId="2" fillId="0" borderId="40" xfId="0" applyNumberFormat="1" applyFont="1" applyFill="1" applyBorder="1"/>
    <xf numFmtId="3" fontId="2" fillId="0" borderId="62" xfId="0" applyNumberFormat="1" applyFont="1" applyFill="1" applyBorder="1"/>
    <xf numFmtId="3" fontId="2" fillId="0" borderId="55" xfId="0" applyNumberFormat="1" applyFont="1" applyFill="1" applyBorder="1"/>
    <xf numFmtId="0" fontId="2" fillId="28" borderId="63" xfId="0" applyFont="1" applyFill="1" applyBorder="1" applyAlignment="1">
      <alignment horizontal="center"/>
    </xf>
    <xf numFmtId="0" fontId="2" fillId="28" borderId="41" xfId="0" applyFont="1" applyFill="1" applyBorder="1"/>
    <xf numFmtId="3" fontId="2" fillId="28" borderId="42" xfId="0" applyNumberFormat="1" applyFont="1" applyFill="1" applyBorder="1"/>
    <xf numFmtId="165" fontId="2" fillId="28" borderId="40" xfId="0" applyNumberFormat="1" applyFont="1" applyFill="1" applyBorder="1"/>
    <xf numFmtId="166" fontId="6" fillId="28" borderId="41" xfId="0" applyNumberFormat="1" applyFont="1" applyFill="1" applyBorder="1"/>
    <xf numFmtId="3" fontId="6" fillId="28" borderId="42" xfId="50" applyNumberFormat="1" applyFont="1" applyFill="1" applyBorder="1"/>
    <xf numFmtId="3" fontId="6" fillId="28" borderId="40" xfId="0" applyNumberFormat="1" applyFont="1" applyFill="1" applyBorder="1"/>
    <xf numFmtId="3" fontId="6" fillId="28" borderId="44" xfId="0" applyNumberFormat="1" applyFont="1" applyFill="1" applyBorder="1"/>
    <xf numFmtId="3" fontId="6" fillId="28" borderId="46" xfId="0" applyNumberFormat="1" applyFont="1" applyFill="1" applyBorder="1"/>
    <xf numFmtId="3" fontId="68" fillId="28" borderId="46" xfId="0" applyNumberFormat="1" applyFont="1" applyFill="1" applyBorder="1"/>
    <xf numFmtId="3" fontId="68" fillId="28" borderId="54" xfId="0" applyNumberFormat="1" applyFont="1" applyFill="1" applyBorder="1"/>
    <xf numFmtId="166" fontId="68" fillId="28" borderId="54" xfId="0" applyNumberFormat="1" applyFont="1" applyFill="1" applyBorder="1"/>
    <xf numFmtId="3" fontId="6" fillId="28" borderId="59" xfId="0" applyNumberFormat="1" applyFont="1" applyFill="1" applyBorder="1"/>
    <xf numFmtId="3" fontId="6" fillId="28" borderId="42" xfId="0" applyNumberFormat="1" applyFont="1" applyFill="1" applyBorder="1"/>
    <xf numFmtId="3" fontId="2" fillId="28" borderId="50" xfId="0" applyNumberFormat="1" applyFont="1" applyFill="1" applyBorder="1"/>
    <xf numFmtId="3" fontId="6" fillId="28" borderId="61" xfId="0" applyNumberFormat="1" applyFont="1" applyFill="1" applyBorder="1"/>
    <xf numFmtId="166" fontId="2" fillId="28" borderId="46" xfId="0" applyNumberFormat="1" applyFont="1" applyFill="1" applyBorder="1"/>
    <xf numFmtId="166" fontId="2" fillId="28" borderId="40" xfId="0" applyNumberFormat="1" applyFont="1" applyFill="1" applyBorder="1"/>
    <xf numFmtId="3" fontId="2" fillId="28" borderId="62" xfId="0" applyNumberFormat="1" applyFont="1" applyFill="1" applyBorder="1"/>
    <xf numFmtId="0" fontId="68" fillId="28" borderId="0" xfId="0" applyFont="1" applyFill="1"/>
    <xf numFmtId="0" fontId="68" fillId="28" borderId="0" xfId="0" applyFont="1" applyFill="1" applyBorder="1"/>
    <xf numFmtId="0" fontId="2" fillId="0" borderId="63" xfId="0" applyFont="1" applyFill="1" applyBorder="1" applyAlignment="1">
      <alignment horizontal="center"/>
    </xf>
    <xf numFmtId="0" fontId="2" fillId="0" borderId="41" xfId="0" applyFont="1" applyFill="1" applyBorder="1"/>
    <xf numFmtId="3" fontId="2" fillId="0" borderId="42" xfId="0" applyNumberFormat="1" applyFont="1" applyFill="1" applyBorder="1"/>
    <xf numFmtId="3" fontId="2" fillId="0" borderId="60" xfId="0" applyNumberFormat="1" applyFont="1" applyFill="1" applyBorder="1"/>
    <xf numFmtId="3" fontId="6" fillId="0" borderId="59" xfId="0" applyNumberFormat="1" applyFont="1" applyFill="1" applyBorder="1"/>
    <xf numFmtId="3" fontId="2" fillId="0" borderId="41" xfId="0" applyNumberFormat="1" applyFont="1" applyFill="1" applyBorder="1"/>
    <xf numFmtId="3" fontId="2" fillId="0" borderId="64" xfId="0" applyNumberFormat="1" applyFont="1" applyFill="1" applyBorder="1"/>
    <xf numFmtId="3" fontId="2" fillId="28" borderId="35" xfId="0" applyNumberFormat="1" applyFont="1" applyFill="1" applyBorder="1"/>
    <xf numFmtId="0" fontId="4" fillId="0" borderId="65" xfId="0" applyFont="1" applyFill="1" applyBorder="1"/>
    <xf numFmtId="0" fontId="4" fillId="0" borderId="66" xfId="0" applyFont="1" applyFill="1" applyBorder="1"/>
    <xf numFmtId="3" fontId="4" fillId="0" borderId="13" xfId="0" applyNumberFormat="1" applyFont="1" applyFill="1" applyBorder="1"/>
    <xf numFmtId="3" fontId="4" fillId="0" borderId="24" xfId="0" applyNumberFormat="1" applyFont="1" applyFill="1" applyBorder="1"/>
    <xf numFmtId="165" fontId="4" fillId="0" borderId="24" xfId="0" applyNumberFormat="1" applyFont="1" applyFill="1" applyBorder="1"/>
    <xf numFmtId="3" fontId="67" fillId="0" borderId="67" xfId="0" applyNumberFormat="1" applyFont="1" applyFill="1" applyBorder="1"/>
    <xf numFmtId="3" fontId="67" fillId="0" borderId="68" xfId="0" applyNumberFormat="1" applyFont="1" applyFill="1" applyBorder="1"/>
    <xf numFmtId="166" fontId="67" fillId="0" borderId="69" xfId="0" applyNumberFormat="1" applyFont="1" applyFill="1" applyBorder="1"/>
    <xf numFmtId="165" fontId="4" fillId="0" borderId="70" xfId="0" applyNumberFormat="1" applyFont="1" applyFill="1" applyBorder="1"/>
    <xf numFmtId="3" fontId="4" fillId="0" borderId="16" xfId="0" applyNumberFormat="1" applyFont="1" applyFill="1" applyBorder="1"/>
    <xf numFmtId="3" fontId="4" fillId="0" borderId="71" xfId="0" applyNumberFormat="1" applyFont="1" applyFill="1" applyBorder="1"/>
    <xf numFmtId="3" fontId="4" fillId="28" borderId="24" xfId="0" applyNumberFormat="1" applyFont="1" applyFill="1" applyBorder="1"/>
    <xf numFmtId="165" fontId="4" fillId="28" borderId="70" xfId="0" applyNumberFormat="1" applyFont="1" applyFill="1" applyBorder="1"/>
    <xf numFmtId="3" fontId="4" fillId="28" borderId="16" xfId="0" applyNumberFormat="1" applyFont="1" applyFill="1" applyBorder="1"/>
    <xf numFmtId="3" fontId="4" fillId="28" borderId="25" xfId="0" applyNumberFormat="1" applyFont="1" applyFill="1" applyBorder="1"/>
    <xf numFmtId="3" fontId="4" fillId="28" borderId="13" xfId="0" applyNumberFormat="1" applyFont="1" applyFill="1" applyBorder="1"/>
    <xf numFmtId="165" fontId="4" fillId="0" borderId="13" xfId="0" applyNumberFormat="1" applyFont="1" applyFill="1" applyBorder="1"/>
    <xf numFmtId="3" fontId="4" fillId="0" borderId="72" xfId="0" applyNumberFormat="1" applyFont="1" applyFill="1" applyBorder="1"/>
    <xf numFmtId="3" fontId="4" fillId="0" borderId="73" xfId="0" applyNumberFormat="1" applyFont="1" applyFill="1" applyBorder="1"/>
    <xf numFmtId="165" fontId="4" fillId="0" borderId="73" xfId="0" applyNumberFormat="1" applyFont="1" applyFill="1" applyBorder="1"/>
    <xf numFmtId="166" fontId="4" fillId="0" borderId="74" xfId="0" applyNumberFormat="1" applyFont="1" applyFill="1" applyBorder="1"/>
    <xf numFmtId="3" fontId="67" fillId="0" borderId="75" xfId="0" applyNumberFormat="1" applyFont="1" applyFill="1" applyBorder="1" applyAlignment="1"/>
    <xf numFmtId="3" fontId="67" fillId="0" borderId="76" xfId="0" applyNumberFormat="1" applyFont="1" applyFill="1" applyBorder="1" applyAlignment="1"/>
    <xf numFmtId="166" fontId="67" fillId="0" borderId="72" xfId="0" applyNumberFormat="1" applyFont="1" applyFill="1" applyBorder="1"/>
    <xf numFmtId="3" fontId="4" fillId="0" borderId="77" xfId="0" applyNumberFormat="1" applyFont="1" applyFill="1" applyBorder="1"/>
    <xf numFmtId="3" fontId="4" fillId="28" borderId="78" xfId="0" applyNumberFormat="1" applyFont="1" applyFill="1" applyBorder="1"/>
    <xf numFmtId="166" fontId="4" fillId="28" borderId="74" xfId="0" applyNumberFormat="1" applyFont="1" applyFill="1" applyBorder="1"/>
    <xf numFmtId="3" fontId="4" fillId="28" borderId="79" xfId="0" applyNumberFormat="1" applyFont="1" applyFill="1" applyBorder="1"/>
    <xf numFmtId="3" fontId="4" fillId="28" borderId="80" xfId="0" applyNumberFormat="1" applyFont="1" applyFill="1" applyBorder="1"/>
    <xf numFmtId="1" fontId="5" fillId="28" borderId="73" xfId="0" applyNumberFormat="1" applyFont="1" applyFill="1" applyBorder="1"/>
    <xf numFmtId="1" fontId="5" fillId="28" borderId="75" xfId="0" applyNumberFormat="1" applyFont="1" applyFill="1" applyBorder="1"/>
    <xf numFmtId="3" fontId="4" fillId="28" borderId="77" xfId="0" applyNumberFormat="1" applyFont="1" applyFill="1" applyBorder="1"/>
    <xf numFmtId="3" fontId="4" fillId="28" borderId="73" xfId="0" applyNumberFormat="1" applyFont="1" applyFill="1" applyBorder="1"/>
    <xf numFmtId="166" fontId="4" fillId="0" borderId="79" xfId="0" applyNumberFormat="1" applyFont="1" applyFill="1" applyBorder="1"/>
    <xf numFmtId="166" fontId="4" fillId="0" borderId="73" xfId="0" applyNumberFormat="1" applyFont="1" applyFill="1" applyBorder="1"/>
    <xf numFmtId="3" fontId="4" fillId="0" borderId="81" xfId="0" applyNumberFormat="1" applyFont="1" applyFill="1" applyBorder="1"/>
    <xf numFmtId="3" fontId="4" fillId="0" borderId="78" xfId="0" applyNumberFormat="1" applyFont="1" applyFill="1" applyBorder="1"/>
    <xf numFmtId="0" fontId="8" fillId="0" borderId="13" xfId="0" applyFont="1" applyFill="1" applyBorder="1" applyAlignment="1">
      <alignment horizontal="left"/>
    </xf>
    <xf numFmtId="0" fontId="9" fillId="0" borderId="15" xfId="0" applyFont="1" applyFill="1" applyBorder="1"/>
    <xf numFmtId="0" fontId="69" fillId="26" borderId="13" xfId="0" applyFont="1" applyFill="1" applyBorder="1"/>
    <xf numFmtId="0" fontId="69" fillId="26" borderId="0" xfId="0" applyFont="1" applyFill="1" applyBorder="1"/>
    <xf numFmtId="0" fontId="69" fillId="26" borderId="26" xfId="0" applyFont="1" applyFill="1" applyBorder="1"/>
    <xf numFmtId="0" fontId="69" fillId="26" borderId="15" xfId="0" applyFont="1" applyFill="1" applyBorder="1"/>
    <xf numFmtId="3" fontId="69" fillId="26" borderId="14" xfId="0" applyNumberFormat="1" applyFont="1" applyFill="1" applyBorder="1"/>
    <xf numFmtId="3" fontId="69" fillId="26" borderId="24" xfId="0" applyNumberFormat="1" applyFont="1" applyFill="1" applyBorder="1"/>
    <xf numFmtId="166" fontId="69" fillId="26" borderId="15" xfId="0" applyNumberFormat="1" applyFont="1" applyFill="1" applyBorder="1"/>
    <xf numFmtId="0" fontId="69" fillId="26" borderId="71" xfId="0" applyFont="1" applyFill="1" applyBorder="1" applyAlignment="1"/>
    <xf numFmtId="0" fontId="69" fillId="26" borderId="24" xfId="0" applyFont="1" applyFill="1" applyBorder="1"/>
    <xf numFmtId="166" fontId="69" fillId="26" borderId="82" xfId="0" applyNumberFormat="1" applyFont="1" applyFill="1" applyBorder="1"/>
    <xf numFmtId="0" fontId="69" fillId="26" borderId="16" xfId="0" applyFont="1" applyFill="1" applyBorder="1"/>
    <xf numFmtId="0" fontId="69" fillId="26" borderId="14" xfId="0" applyFont="1" applyFill="1" applyBorder="1"/>
    <xf numFmtId="0" fontId="69" fillId="26" borderId="82" xfId="0" applyFont="1" applyFill="1" applyBorder="1"/>
    <xf numFmtId="3" fontId="69" fillId="26" borderId="25" xfId="0" applyNumberFormat="1" applyFont="1" applyFill="1" applyBorder="1"/>
    <xf numFmtId="0" fontId="69" fillId="26" borderId="24" xfId="0" applyFont="1" applyFill="1" applyBorder="1" applyAlignment="1"/>
    <xf numFmtId="3" fontId="69" fillId="26" borderId="71" xfId="0" applyNumberFormat="1" applyFont="1" applyFill="1" applyBorder="1"/>
    <xf numFmtId="165" fontId="69" fillId="26" borderId="82" xfId="0" applyNumberFormat="1" applyFont="1" applyFill="1" applyBorder="1"/>
    <xf numFmtId="0" fontId="69" fillId="26" borderId="25" xfId="0" applyFont="1" applyFill="1" applyBorder="1"/>
    <xf numFmtId="0" fontId="69" fillId="26" borderId="27" xfId="0" applyFont="1" applyFill="1" applyBorder="1"/>
    <xf numFmtId="166" fontId="69" fillId="26" borderId="24" xfId="0" applyNumberFormat="1" applyFont="1" applyFill="1" applyBorder="1"/>
    <xf numFmtId="0" fontId="69" fillId="0" borderId="0" xfId="0" applyFont="1" applyFill="1"/>
    <xf numFmtId="0" fontId="69" fillId="0" borderId="0" xfId="0" applyFont="1" applyFill="1" applyBorder="1"/>
    <xf numFmtId="0" fontId="8" fillId="0" borderId="83" xfId="0" applyFont="1" applyFill="1" applyBorder="1" applyAlignment="1">
      <alignment horizontal="left"/>
    </xf>
    <xf numFmtId="0" fontId="9" fillId="0" borderId="29" xfId="0" applyFont="1" applyFill="1" applyBorder="1"/>
    <xf numFmtId="0" fontId="69" fillId="26" borderId="83" xfId="0" applyFont="1" applyFill="1" applyBorder="1"/>
    <xf numFmtId="0" fontId="69" fillId="26" borderId="36" xfId="0" applyFont="1" applyFill="1" applyBorder="1"/>
    <xf numFmtId="0" fontId="69" fillId="26" borderId="31" xfId="0" applyFont="1" applyFill="1" applyBorder="1"/>
    <xf numFmtId="0" fontId="69" fillId="26" borderId="29" xfId="0" applyFont="1" applyFill="1" applyBorder="1"/>
    <xf numFmtId="3" fontId="69" fillId="26" borderId="36" xfId="0" applyNumberFormat="1" applyFont="1" applyFill="1" applyBorder="1"/>
    <xf numFmtId="3" fontId="69" fillId="26" borderId="31" xfId="0" applyNumberFormat="1" applyFont="1" applyFill="1" applyBorder="1"/>
    <xf numFmtId="166" fontId="69" fillId="26" borderId="29" xfId="0" applyNumberFormat="1" applyFont="1" applyFill="1" applyBorder="1"/>
    <xf numFmtId="0" fontId="69" fillId="26" borderId="84" xfId="0" applyFont="1" applyFill="1" applyBorder="1" applyAlignment="1"/>
    <xf numFmtId="166" fontId="69" fillId="26" borderId="85" xfId="0" applyNumberFormat="1" applyFont="1" applyFill="1" applyBorder="1"/>
    <xf numFmtId="0" fontId="69" fillId="26" borderId="30" xfId="0" applyFont="1" applyFill="1" applyBorder="1"/>
    <xf numFmtId="0" fontId="69" fillId="26" borderId="85" xfId="0" applyFont="1" applyFill="1" applyBorder="1"/>
    <xf numFmtId="3" fontId="69" fillId="26" borderId="32" xfId="0" applyNumberFormat="1" applyFont="1" applyFill="1" applyBorder="1"/>
    <xf numFmtId="0" fontId="69" fillId="26" borderId="31" xfId="0" applyFont="1" applyFill="1" applyBorder="1" applyAlignment="1"/>
    <xf numFmtId="3" fontId="69" fillId="26" borderId="84" xfId="0" applyNumberFormat="1" applyFont="1" applyFill="1" applyBorder="1"/>
    <xf numFmtId="165" fontId="69" fillId="26" borderId="85" xfId="0" applyNumberFormat="1" applyFont="1" applyFill="1" applyBorder="1"/>
    <xf numFmtId="0" fontId="69" fillId="26" borderId="32" xfId="0" applyFont="1" applyFill="1" applyBorder="1"/>
    <xf numFmtId="166" fontId="69" fillId="26" borderId="31" xfId="0" applyNumberFormat="1" applyFont="1" applyFill="1" applyBorder="1"/>
    <xf numFmtId="0" fontId="2" fillId="0" borderId="59" xfId="0" applyFont="1" applyFill="1" applyBorder="1" applyAlignment="1">
      <alignment horizontal="center"/>
    </xf>
    <xf numFmtId="0" fontId="2" fillId="0" borderId="57" xfId="0" applyFont="1" applyFill="1" applyBorder="1"/>
    <xf numFmtId="0" fontId="69" fillId="0" borderId="86" xfId="0" applyFont="1" applyFill="1" applyBorder="1"/>
    <xf numFmtId="0" fontId="69" fillId="0" borderId="87" xfId="0" applyFont="1" applyFill="1" applyBorder="1"/>
    <xf numFmtId="0" fontId="69" fillId="0" borderId="88" xfId="0" applyFont="1" applyFill="1" applyBorder="1"/>
    <xf numFmtId="0" fontId="69" fillId="0" borderId="89" xfId="0" applyFont="1" applyFill="1" applyBorder="1"/>
    <xf numFmtId="3" fontId="68" fillId="26" borderId="60" xfId="0" applyNumberFormat="1" applyFont="1" applyFill="1" applyBorder="1"/>
    <xf numFmtId="3" fontId="68" fillId="26" borderId="55" xfId="0" applyNumberFormat="1" applyFont="1" applyFill="1" applyBorder="1"/>
    <xf numFmtId="166" fontId="68" fillId="26" borderId="58" xfId="0" applyNumberFormat="1" applyFont="1" applyFill="1" applyBorder="1"/>
    <xf numFmtId="0" fontId="68" fillId="26" borderId="90" xfId="0" applyFont="1" applyFill="1" applyBorder="1" applyAlignment="1"/>
    <xf numFmtId="3" fontId="68" fillId="26" borderId="91" xfId="0" applyNumberFormat="1" applyFont="1" applyFill="1" applyBorder="1"/>
    <xf numFmtId="166" fontId="68" fillId="26" borderId="46" xfId="0" applyNumberFormat="1" applyFont="1" applyFill="1" applyBorder="1"/>
    <xf numFmtId="166" fontId="68" fillId="26" borderId="60" xfId="0" applyNumberFormat="1" applyFont="1" applyFill="1" applyBorder="1"/>
    <xf numFmtId="166" fontId="68" fillId="26" borderId="92" xfId="0" applyNumberFormat="1" applyFont="1" applyFill="1" applyBorder="1"/>
    <xf numFmtId="0" fontId="68" fillId="26" borderId="93" xfId="0" applyFont="1" applyFill="1" applyBorder="1"/>
    <xf numFmtId="0" fontId="68" fillId="26" borderId="55" xfId="0" applyFont="1" applyFill="1" applyBorder="1"/>
    <xf numFmtId="0" fontId="68" fillId="26" borderId="60" xfId="0" applyFont="1" applyFill="1" applyBorder="1"/>
    <xf numFmtId="0" fontId="68" fillId="26" borderId="92" xfId="0" applyFont="1" applyFill="1" applyBorder="1"/>
    <xf numFmtId="3" fontId="68" fillId="26" borderId="94" xfId="0" applyNumberFormat="1" applyFont="1" applyFill="1" applyBorder="1"/>
    <xf numFmtId="3" fontId="68" fillId="26" borderId="90" xfId="0" applyNumberFormat="1" applyFont="1" applyFill="1" applyBorder="1" applyAlignment="1"/>
    <xf numFmtId="3" fontId="68" fillId="26" borderId="55" xfId="0" applyNumberFormat="1" applyFont="1" applyFill="1" applyBorder="1" applyAlignment="1"/>
    <xf numFmtId="166" fontId="68" fillId="26" borderId="95" xfId="0" applyNumberFormat="1" applyFont="1" applyFill="1" applyBorder="1"/>
    <xf numFmtId="3" fontId="68" fillId="26" borderId="90" xfId="0" applyNumberFormat="1" applyFont="1" applyFill="1" applyBorder="1"/>
    <xf numFmtId="165" fontId="68" fillId="26" borderId="92" xfId="0" applyNumberFormat="1" applyFont="1" applyFill="1" applyBorder="1"/>
    <xf numFmtId="0" fontId="68" fillId="26" borderId="94" xfId="0" applyFont="1" applyFill="1" applyBorder="1"/>
    <xf numFmtId="0" fontId="68" fillId="26" borderId="58" xfId="0" applyFont="1" applyFill="1" applyBorder="1"/>
    <xf numFmtId="3" fontId="68" fillId="26" borderId="93" xfId="0" applyNumberFormat="1" applyFont="1" applyFill="1" applyBorder="1"/>
    <xf numFmtId="166" fontId="68" fillId="26" borderId="94" xfId="0" applyNumberFormat="1" applyFont="1" applyFill="1" applyBorder="1"/>
    <xf numFmtId="166" fontId="68" fillId="26" borderId="55" xfId="0" applyNumberFormat="1" applyFont="1" applyFill="1" applyBorder="1"/>
    <xf numFmtId="0" fontId="2" fillId="0" borderId="42" xfId="0" applyFont="1" applyFill="1" applyBorder="1" applyAlignment="1">
      <alignment horizontal="center"/>
    </xf>
    <xf numFmtId="0" fontId="2" fillId="0" borderId="63" xfId="0" applyFont="1" applyFill="1" applyBorder="1"/>
    <xf numFmtId="0" fontId="69" fillId="0" borderId="50" xfId="0" applyFont="1" applyFill="1" applyBorder="1"/>
    <xf numFmtId="0" fontId="69" fillId="0" borderId="96" xfId="0" applyFont="1" applyFill="1" applyBorder="1"/>
    <xf numFmtId="0" fontId="69" fillId="0" borderId="97" xfId="0" applyFont="1" applyFill="1" applyBorder="1"/>
    <xf numFmtId="3" fontId="68" fillId="26" borderId="46" xfId="0" applyNumberFormat="1" applyFont="1" applyFill="1" applyBorder="1"/>
    <xf numFmtId="3" fontId="68" fillId="26" borderId="40" xfId="0" applyNumberFormat="1" applyFont="1" applyFill="1" applyBorder="1"/>
    <xf numFmtId="166" fontId="68" fillId="26" borderId="41" xfId="0" applyNumberFormat="1" applyFont="1" applyFill="1" applyBorder="1"/>
    <xf numFmtId="0" fontId="68" fillId="26" borderId="62" xfId="0" applyFont="1" applyFill="1" applyBorder="1" applyAlignment="1"/>
    <xf numFmtId="0" fontId="68" fillId="26" borderId="40" xfId="0" applyFont="1" applyFill="1" applyBorder="1"/>
    <xf numFmtId="0" fontId="68" fillId="26" borderId="61" xfId="0" applyFont="1" applyFill="1" applyBorder="1"/>
    <xf numFmtId="0" fontId="68" fillId="26" borderId="46" xfId="0" applyFont="1" applyFill="1" applyBorder="1"/>
    <xf numFmtId="3" fontId="68" fillId="26" borderId="54" xfId="0" applyNumberFormat="1" applyFont="1" applyFill="1" applyBorder="1"/>
    <xf numFmtId="166" fontId="67" fillId="26" borderId="54" xfId="0" applyNumberFormat="1" applyFont="1" applyFill="1" applyBorder="1"/>
    <xf numFmtId="3" fontId="68" fillId="26" borderId="62" xfId="0" applyNumberFormat="1" applyFont="1" applyFill="1" applyBorder="1" applyAlignment="1"/>
    <xf numFmtId="3" fontId="68" fillId="26" borderId="40" xfId="0" applyNumberFormat="1" applyFont="1" applyFill="1" applyBorder="1" applyAlignment="1"/>
    <xf numFmtId="166" fontId="68" fillId="26" borderId="98" xfId="0" applyNumberFormat="1" applyFont="1" applyFill="1" applyBorder="1"/>
    <xf numFmtId="3" fontId="68" fillId="26" borderId="62" xfId="0" applyNumberFormat="1" applyFont="1" applyFill="1" applyBorder="1"/>
    <xf numFmtId="0" fontId="68" fillId="26" borderId="54" xfId="0" applyFont="1" applyFill="1" applyBorder="1"/>
    <xf numFmtId="165" fontId="68" fillId="26" borderId="41" xfId="0" applyNumberFormat="1" applyFont="1" applyFill="1" applyBorder="1"/>
    <xf numFmtId="3" fontId="68" fillId="26" borderId="61" xfId="0" applyNumberFormat="1" applyFont="1" applyFill="1" applyBorder="1"/>
    <xf numFmtId="166" fontId="68" fillId="26" borderId="54" xfId="0" applyNumberFormat="1" applyFont="1" applyFill="1" applyBorder="1"/>
    <xf numFmtId="166" fontId="68" fillId="26" borderId="40" xfId="0" applyNumberFormat="1" applyFont="1" applyFill="1" applyBorder="1"/>
    <xf numFmtId="0" fontId="68" fillId="26" borderId="95" xfId="0" applyFont="1" applyFill="1" applyBorder="1"/>
    <xf numFmtId="0" fontId="69" fillId="0" borderId="99" xfId="0" applyFont="1" applyFill="1" applyBorder="1"/>
    <xf numFmtId="165" fontId="68" fillId="26" borderId="95" xfId="0" applyNumberFormat="1" applyFont="1" applyFill="1" applyBorder="1"/>
    <xf numFmtId="0" fontId="68" fillId="26" borderId="41" xfId="0" applyFont="1" applyFill="1" applyBorder="1"/>
    <xf numFmtId="0" fontId="2" fillId="0" borderId="100" xfId="0" applyFont="1" applyFill="1" applyBorder="1" applyAlignment="1">
      <alignment horizontal="center"/>
    </xf>
    <xf numFmtId="0" fontId="2" fillId="0" borderId="101" xfId="0" applyFont="1" applyFill="1" applyBorder="1"/>
    <xf numFmtId="0" fontId="69" fillId="0" borderId="102" xfId="0" applyFont="1" applyFill="1" applyBorder="1"/>
    <xf numFmtId="0" fontId="69" fillId="0" borderId="103" xfId="0" applyFont="1" applyFill="1" applyBorder="1"/>
    <xf numFmtId="0" fontId="69" fillId="0" borderId="104" xfId="0" applyFont="1" applyFill="1" applyBorder="1"/>
    <xf numFmtId="0" fontId="69" fillId="0" borderId="105" xfId="0" applyFont="1" applyFill="1" applyBorder="1"/>
    <xf numFmtId="3" fontId="68" fillId="26" borderId="98" xfId="0" applyNumberFormat="1" applyFont="1" applyFill="1" applyBorder="1"/>
    <xf numFmtId="166" fontId="68" fillId="26" borderId="106" xfId="0" applyNumberFormat="1" applyFont="1" applyFill="1" applyBorder="1"/>
    <xf numFmtId="0" fontId="68" fillId="26" borderId="107" xfId="0" applyFont="1" applyFill="1" applyBorder="1" applyAlignment="1"/>
    <xf numFmtId="0" fontId="68" fillId="26" borderId="91" xfId="0" applyFont="1" applyFill="1" applyBorder="1"/>
    <xf numFmtId="166" fontId="68" fillId="26" borderId="108" xfId="0" applyNumberFormat="1" applyFont="1" applyFill="1" applyBorder="1"/>
    <xf numFmtId="0" fontId="68" fillId="26" borderId="109" xfId="0" applyFont="1" applyFill="1" applyBorder="1"/>
    <xf numFmtId="0" fontId="68" fillId="26" borderId="98" xfId="0" applyFont="1" applyFill="1" applyBorder="1"/>
    <xf numFmtId="0" fontId="68" fillId="26" borderId="108" xfId="0" applyFont="1" applyFill="1" applyBorder="1"/>
    <xf numFmtId="3" fontId="68" fillId="26" borderId="110" xfId="0" applyNumberFormat="1" applyFont="1" applyFill="1" applyBorder="1"/>
    <xf numFmtId="3" fontId="68" fillId="26" borderId="107" xfId="0" applyNumberFormat="1" applyFont="1" applyFill="1" applyBorder="1" applyAlignment="1"/>
    <xf numFmtId="3" fontId="68" fillId="26" borderId="91" xfId="0" applyNumberFormat="1" applyFont="1" applyFill="1" applyBorder="1" applyAlignment="1"/>
    <xf numFmtId="3" fontId="68" fillId="26" borderId="107" xfId="0" applyNumberFormat="1" applyFont="1" applyFill="1" applyBorder="1"/>
    <xf numFmtId="165" fontId="68" fillId="26" borderId="108" xfId="0" applyNumberFormat="1" applyFont="1" applyFill="1" applyBorder="1"/>
    <xf numFmtId="0" fontId="68" fillId="26" borderId="110" xfId="0" applyFont="1" applyFill="1" applyBorder="1"/>
    <xf numFmtId="0" fontId="68" fillId="26" borderId="106" xfId="0" applyFont="1" applyFill="1" applyBorder="1"/>
    <xf numFmtId="3" fontId="68" fillId="26" borderId="109" xfId="0" applyNumberFormat="1" applyFont="1" applyFill="1" applyBorder="1"/>
    <xf numFmtId="166" fontId="68" fillId="26" borderId="110" xfId="0" applyNumberFormat="1" applyFont="1" applyFill="1" applyBorder="1"/>
    <xf numFmtId="3" fontId="68" fillId="26" borderId="27" xfId="0" applyNumberFormat="1" applyFont="1" applyFill="1" applyBorder="1"/>
    <xf numFmtId="166" fontId="68" fillId="26" borderId="91" xfId="0" applyNumberFormat="1" applyFont="1" applyFill="1" applyBorder="1"/>
    <xf numFmtId="0" fontId="4" fillId="0" borderId="111" xfId="0" applyFont="1" applyFill="1" applyBorder="1" applyAlignment="1">
      <alignment horizontal="left"/>
    </xf>
    <xf numFmtId="0" fontId="4" fillId="0" borderId="112" xfId="0" applyFont="1" applyFill="1" applyBorder="1"/>
    <xf numFmtId="0" fontId="69" fillId="0" borderId="111" xfId="0" applyFont="1" applyFill="1" applyBorder="1"/>
    <xf numFmtId="0" fontId="69" fillId="0" borderId="113" xfId="0" applyFont="1" applyFill="1" applyBorder="1"/>
    <xf numFmtId="0" fontId="69" fillId="0" borderId="114" xfId="0" applyFont="1" applyFill="1" applyBorder="1"/>
    <xf numFmtId="0" fontId="69" fillId="0" borderId="112" xfId="0" applyFont="1" applyFill="1" applyBorder="1"/>
    <xf numFmtId="3" fontId="68" fillId="0" borderId="115" xfId="0" applyNumberFormat="1" applyFont="1" applyFill="1" applyBorder="1"/>
    <xf numFmtId="0" fontId="68" fillId="0" borderId="115" xfId="0" applyFont="1" applyFill="1" applyBorder="1" applyAlignment="1"/>
    <xf numFmtId="3" fontId="68" fillId="0" borderId="116" xfId="0" applyNumberFormat="1" applyFont="1" applyFill="1" applyBorder="1"/>
    <xf numFmtId="166" fontId="68" fillId="0" borderId="117" xfId="0" applyNumberFormat="1" applyFont="1" applyFill="1" applyBorder="1"/>
    <xf numFmtId="0" fontId="67" fillId="0" borderId="71" xfId="0" applyFont="1" applyFill="1" applyBorder="1" applyAlignment="1"/>
    <xf numFmtId="0" fontId="68" fillId="0" borderId="24" xfId="0" applyFont="1" applyFill="1" applyBorder="1"/>
    <xf numFmtId="3" fontId="67" fillId="0" borderId="14" xfId="0" applyNumberFormat="1" applyFont="1" applyFill="1" applyBorder="1"/>
    <xf numFmtId="166" fontId="67" fillId="0" borderId="82" xfId="0" applyNumberFormat="1" applyFont="1" applyFill="1" applyBorder="1"/>
    <xf numFmtId="0" fontId="67" fillId="0" borderId="118" xfId="0" applyFont="1" applyFill="1" applyBorder="1" applyAlignment="1"/>
    <xf numFmtId="0" fontId="67" fillId="0" borderId="116" xfId="0" applyFont="1" applyFill="1" applyBorder="1"/>
    <xf numFmtId="0" fontId="68" fillId="0" borderId="115" xfId="0" applyFont="1" applyFill="1" applyBorder="1"/>
    <xf numFmtId="166" fontId="67" fillId="0" borderId="119" xfId="0" applyNumberFormat="1" applyFont="1" applyFill="1" applyBorder="1"/>
    <xf numFmtId="3" fontId="68" fillId="0" borderId="16" xfId="0" applyNumberFormat="1" applyFont="1" applyFill="1" applyBorder="1"/>
    <xf numFmtId="3" fontId="67" fillId="0" borderId="24" xfId="0" applyNumberFormat="1" applyFont="1" applyFill="1" applyBorder="1"/>
    <xf numFmtId="166" fontId="67" fillId="0" borderId="25" xfId="0" applyNumberFormat="1" applyFont="1" applyFill="1" applyBorder="1"/>
    <xf numFmtId="3" fontId="67" fillId="0" borderId="65" xfId="0" applyNumberFormat="1" applyFont="1" applyFill="1" applyBorder="1" applyAlignment="1"/>
    <xf numFmtId="3" fontId="68" fillId="0" borderId="116" xfId="0" applyNumberFormat="1" applyFont="1" applyFill="1" applyBorder="1" applyAlignment="1"/>
    <xf numFmtId="166" fontId="68" fillId="0" borderId="116" xfId="0" applyNumberFormat="1" applyFont="1" applyFill="1" applyBorder="1"/>
    <xf numFmtId="166" fontId="68" fillId="0" borderId="120" xfId="0" applyNumberFormat="1" applyFont="1" applyFill="1" applyBorder="1"/>
    <xf numFmtId="3" fontId="68" fillId="0" borderId="121" xfId="0" applyNumberFormat="1" applyFont="1" applyFill="1" applyBorder="1"/>
    <xf numFmtId="3" fontId="68" fillId="0" borderId="66" xfId="0" applyNumberFormat="1" applyFont="1" applyFill="1" applyBorder="1"/>
    <xf numFmtId="3" fontId="68" fillId="0" borderId="118" xfId="0" applyNumberFormat="1" applyFont="1" applyFill="1" applyBorder="1"/>
    <xf numFmtId="165" fontId="68" fillId="0" borderId="119" xfId="0" applyNumberFormat="1" applyFont="1" applyFill="1" applyBorder="1"/>
    <xf numFmtId="0" fontId="68" fillId="0" borderId="16" xfId="0" applyFont="1" applyFill="1" applyBorder="1"/>
    <xf numFmtId="0" fontId="68" fillId="0" borderId="14" xfId="0" applyFont="1" applyFill="1" applyBorder="1"/>
    <xf numFmtId="0" fontId="68" fillId="0" borderId="25" xfId="0" applyFont="1" applyFill="1" applyBorder="1"/>
    <xf numFmtId="3" fontId="67" fillId="0" borderId="116" xfId="0" applyNumberFormat="1" applyFont="1" applyFill="1" applyBorder="1" applyAlignment="1"/>
    <xf numFmtId="0" fontId="68" fillId="0" borderId="15" xfId="0" applyFont="1" applyFill="1" applyBorder="1"/>
    <xf numFmtId="3" fontId="67" fillId="0" borderId="118" xfId="0" applyNumberFormat="1" applyFont="1" applyFill="1" applyBorder="1" applyAlignment="1"/>
    <xf numFmtId="0" fontId="68" fillId="0" borderId="116" xfId="0" applyFont="1" applyFill="1" applyBorder="1"/>
    <xf numFmtId="0" fontId="68" fillId="0" borderId="120" xfId="0" applyFont="1" applyFill="1" applyBorder="1"/>
    <xf numFmtId="166" fontId="67" fillId="0" borderId="120" xfId="0" applyNumberFormat="1" applyFont="1" applyFill="1" applyBorder="1"/>
    <xf numFmtId="0" fontId="67" fillId="0" borderId="116" xfId="0" applyFont="1" applyFill="1" applyBorder="1" applyAlignment="1"/>
    <xf numFmtId="3" fontId="67" fillId="0" borderId="115" xfId="0" applyNumberFormat="1" applyFont="1" applyFill="1" applyBorder="1" applyAlignment="1"/>
    <xf numFmtId="166" fontId="68" fillId="0" borderId="119" xfId="0" applyNumberFormat="1" applyFont="1" applyFill="1" applyBorder="1"/>
    <xf numFmtId="166" fontId="68" fillId="0" borderId="115" xfId="0" applyNumberFormat="1" applyFont="1" applyFill="1" applyBorder="1"/>
    <xf numFmtId="166" fontId="67" fillId="0" borderId="116" xfId="0" applyNumberFormat="1" applyFont="1" applyFill="1" applyBorder="1"/>
    <xf numFmtId="166" fontId="67" fillId="0" borderId="118" xfId="0" applyNumberFormat="1" applyFont="1" applyFill="1" applyBorder="1"/>
    <xf numFmtId="166" fontId="67" fillId="0" borderId="115" xfId="0" applyNumberFormat="1" applyFont="1" applyFill="1" applyBorder="1"/>
    <xf numFmtId="166" fontId="67" fillId="0" borderId="121" xfId="0" applyNumberFormat="1" applyFont="1" applyFill="1" applyBorder="1"/>
    <xf numFmtId="166" fontId="67" fillId="0" borderId="117" xfId="0" applyNumberFormat="1" applyFont="1" applyFill="1" applyBorder="1"/>
    <xf numFmtId="3" fontId="67" fillId="0" borderId="115" xfId="0" applyNumberFormat="1" applyFont="1" applyFill="1" applyBorder="1"/>
    <xf numFmtId="3" fontId="68" fillId="0" borderId="115" xfId="0" applyNumberFormat="1" applyFont="1" applyFill="1" applyBorder="1" applyAlignment="1"/>
    <xf numFmtId="3" fontId="67" fillId="0" borderId="121" xfId="0" applyNumberFormat="1" applyFont="1" applyFill="1" applyBorder="1" applyAlignment="1"/>
    <xf numFmtId="3" fontId="67" fillId="0" borderId="30" xfId="0" applyNumberFormat="1" applyFont="1" applyFill="1" applyBorder="1" applyAlignment="1"/>
    <xf numFmtId="3" fontId="67" fillId="0" borderId="31" xfId="0" applyNumberFormat="1" applyFont="1" applyFill="1" applyBorder="1" applyAlignment="1"/>
    <xf numFmtId="166" fontId="67" fillId="0" borderId="36" xfId="0" applyNumberFormat="1" applyFont="1" applyFill="1" applyBorder="1"/>
    <xf numFmtId="166" fontId="67" fillId="0" borderId="85" xfId="0" applyNumberFormat="1" applyFont="1" applyFill="1" applyBorder="1"/>
    <xf numFmtId="3" fontId="67" fillId="0" borderId="116" xfId="0" applyNumberFormat="1" applyFont="1" applyFill="1" applyBorder="1"/>
    <xf numFmtId="165" fontId="67" fillId="0" borderId="116" xfId="0" applyNumberFormat="1" applyFont="1" applyFill="1" applyBorder="1"/>
    <xf numFmtId="165" fontId="67" fillId="0" borderId="120" xfId="0" applyNumberFormat="1" applyFont="1" applyFill="1" applyBorder="1"/>
    <xf numFmtId="165" fontId="67" fillId="0" borderId="115" xfId="0" applyNumberFormat="1" applyFont="1" applyFill="1" applyBorder="1"/>
    <xf numFmtId="165" fontId="67" fillId="0" borderId="117" xfId="0" applyNumberFormat="1" applyFont="1" applyFill="1" applyBorder="1"/>
    <xf numFmtId="3" fontId="67" fillId="0" borderId="24" xfId="0" applyNumberFormat="1" applyFont="1" applyFill="1" applyBorder="1" applyAlignment="1"/>
    <xf numFmtId="166" fontId="4" fillId="0" borderId="68" xfId="0" applyNumberFormat="1" applyFont="1" applyFill="1" applyBorder="1"/>
    <xf numFmtId="166" fontId="67" fillId="0" borderId="95" xfId="0" applyNumberFormat="1" applyFont="1" applyFill="1" applyBorder="1"/>
    <xf numFmtId="166" fontId="67" fillId="0" borderId="0" xfId="0" applyNumberFormat="1" applyFont="1" applyFill="1" applyBorder="1"/>
    <xf numFmtId="0" fontId="4" fillId="0" borderId="65" xfId="0" applyFont="1" applyFill="1" applyBorder="1" applyAlignment="1">
      <alignment horizontal="left"/>
    </xf>
    <xf numFmtId="0" fontId="4" fillId="0" borderId="117" xfId="0" applyFont="1" applyFill="1" applyBorder="1"/>
    <xf numFmtId="0" fontId="69" fillId="0" borderId="65" xfId="0" applyFont="1" applyFill="1" applyBorder="1"/>
    <xf numFmtId="0" fontId="69" fillId="0" borderId="115" xfId="0" applyFont="1" applyFill="1" applyBorder="1"/>
    <xf numFmtId="0" fontId="69" fillId="0" borderId="117" xfId="0" applyFont="1" applyFill="1" applyBorder="1"/>
    <xf numFmtId="0" fontId="2" fillId="0" borderId="66" xfId="0" applyFont="1" applyFill="1" applyBorder="1"/>
    <xf numFmtId="0" fontId="4" fillId="0" borderId="117" xfId="0" applyFont="1" applyFill="1" applyBorder="1" applyAlignment="1">
      <alignment horizontal="center"/>
    </xf>
    <xf numFmtId="0" fontId="67" fillId="29" borderId="65" xfId="0" applyFont="1" applyFill="1" applyBorder="1" applyAlignment="1">
      <alignment horizontal="centerContinuous"/>
    </xf>
    <xf numFmtId="0" fontId="67" fillId="29" borderId="115" xfId="0" applyFont="1" applyFill="1" applyBorder="1" applyAlignment="1">
      <alignment horizontal="centerContinuous"/>
    </xf>
    <xf numFmtId="0" fontId="67" fillId="29" borderId="117" xfId="0" applyFont="1" applyFill="1" applyBorder="1" applyAlignment="1">
      <alignment horizontal="centerContinuous"/>
    </xf>
    <xf numFmtId="0" fontId="4" fillId="0" borderId="115" xfId="0" applyFont="1" applyFill="1" applyBorder="1" applyAlignment="1">
      <alignment horizontal="centerContinuous"/>
    </xf>
    <xf numFmtId="0" fontId="4" fillId="0" borderId="116" xfId="0" applyFont="1" applyFill="1" applyBorder="1" applyAlignment="1">
      <alignment horizontal="centerContinuous"/>
    </xf>
    <xf numFmtId="0" fontId="4" fillId="0" borderId="117" xfId="0" applyFont="1" applyFill="1" applyBorder="1" applyAlignment="1">
      <alignment horizontal="centerContinuous"/>
    </xf>
    <xf numFmtId="0" fontId="4" fillId="0" borderId="111" xfId="0" applyFont="1" applyFill="1" applyBorder="1" applyAlignment="1">
      <alignment horizontal="centerContinuous"/>
    </xf>
    <xf numFmtId="0" fontId="4" fillId="0" borderId="119" xfId="0" applyFont="1" applyFill="1" applyBorder="1" applyAlignment="1">
      <alignment horizontal="centerContinuous"/>
    </xf>
    <xf numFmtId="0" fontId="4" fillId="0" borderId="122" xfId="0" applyFont="1" applyFill="1" applyBorder="1" applyAlignment="1">
      <alignment horizontal="centerContinuous"/>
    </xf>
    <xf numFmtId="0" fontId="4" fillId="0" borderId="113" xfId="0" applyFont="1" applyFill="1" applyBorder="1" applyAlignment="1">
      <alignment horizontal="centerContinuous"/>
    </xf>
    <xf numFmtId="0" fontId="4" fillId="0" borderId="114" xfId="0" applyFont="1" applyFill="1" applyBorder="1" applyAlignment="1">
      <alignment horizontal="centerContinuous"/>
    </xf>
    <xf numFmtId="0" fontId="4" fillId="0" borderId="112" xfId="0" applyFont="1" applyFill="1" applyBorder="1" applyAlignment="1">
      <alignment horizontal="centerContinuous"/>
    </xf>
    <xf numFmtId="3" fontId="67" fillId="0" borderId="115" xfId="0" applyNumberFormat="1" applyFont="1" applyFill="1" applyBorder="1" applyAlignment="1">
      <alignment horizontal="centerContinuous"/>
    </xf>
    <xf numFmtId="3" fontId="67" fillId="0" borderId="118" xfId="0" applyNumberFormat="1" applyFont="1" applyFill="1" applyBorder="1" applyAlignment="1">
      <alignment horizontal="centerContinuous"/>
    </xf>
    <xf numFmtId="0" fontId="4" fillId="0" borderId="19" xfId="0" applyFont="1" applyFill="1" applyBorder="1"/>
    <xf numFmtId="0" fontId="67" fillId="0" borderId="33" xfId="0" applyFont="1" applyFill="1" applyBorder="1"/>
    <xf numFmtId="0" fontId="67" fillId="0" borderId="3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23" xfId="0" applyFont="1" applyFill="1" applyBorder="1" applyAlignment="1"/>
    <xf numFmtId="0" fontId="4" fillId="0" borderId="26" xfId="0" applyFont="1" applyFill="1" applyBorder="1"/>
    <xf numFmtId="0" fontId="4" fillId="0" borderId="0" xfId="0" applyFont="1" applyFill="1" applyBorder="1"/>
    <xf numFmtId="0" fontId="4" fillId="0" borderId="34" xfId="0" applyFont="1" applyFill="1" applyBorder="1" applyAlignment="1">
      <alignment horizontal="centerContinuous"/>
    </xf>
    <xf numFmtId="0" fontId="4" fillId="0" borderId="124" xfId="0" applyFont="1" applyFill="1" applyBorder="1"/>
    <xf numFmtId="0" fontId="4" fillId="0" borderId="125" xfId="0" applyFont="1" applyFill="1" applyBorder="1"/>
    <xf numFmtId="0" fontId="4" fillId="0" borderId="126" xfId="0" applyFont="1" applyFill="1" applyBorder="1"/>
    <xf numFmtId="0" fontId="4" fillId="0" borderId="127" xfId="0" applyFont="1" applyFill="1" applyBorder="1"/>
    <xf numFmtId="0" fontId="4" fillId="0" borderId="124" xfId="0" applyFont="1" applyFill="1" applyBorder="1" applyAlignment="1"/>
    <xf numFmtId="0" fontId="4" fillId="0" borderId="127" xfId="0" applyFont="1" applyFill="1" applyBorder="1" applyAlignment="1">
      <alignment horizontal="centerContinuous"/>
    </xf>
    <xf numFmtId="0" fontId="4" fillId="0" borderId="26" xfId="0" applyFont="1" applyFill="1" applyBorder="1" applyAlignment="1">
      <alignment horizontal="centerContinuous"/>
    </xf>
    <xf numFmtId="0" fontId="4" fillId="0" borderId="128" xfId="0" applyFont="1" applyFill="1" applyBorder="1" applyAlignment="1">
      <alignment horizontal="center"/>
    </xf>
    <xf numFmtId="0" fontId="4" fillId="0" borderId="126" xfId="0" applyFont="1" applyFill="1" applyBorder="1" applyAlignment="1">
      <alignment horizontal="centerContinuous"/>
    </xf>
    <xf numFmtId="166" fontId="4" fillId="0" borderId="35" xfId="0" applyNumberFormat="1" applyFont="1" applyFill="1" applyBorder="1"/>
    <xf numFmtId="3" fontId="4" fillId="0" borderId="124" xfId="0" applyNumberFormat="1" applyFont="1" applyFill="1" applyBorder="1"/>
    <xf numFmtId="3" fontId="4" fillId="0" borderId="0" xfId="0" applyNumberFormat="1" applyFont="1" applyFill="1" applyBorder="1"/>
    <xf numFmtId="0" fontId="4" fillId="0" borderId="129" xfId="0" applyFont="1" applyFill="1" applyBorder="1" applyAlignment="1">
      <alignment horizontal="center"/>
    </xf>
    <xf numFmtId="0" fontId="67" fillId="26" borderId="0" xfId="0" applyFont="1" applyFill="1" applyBorder="1" applyAlignment="1">
      <alignment horizontal="center"/>
    </xf>
    <xf numFmtId="0" fontId="67" fillId="26" borderId="18" xfId="0" applyFont="1" applyFill="1" applyBorder="1" applyAlignment="1">
      <alignment horizontal="center"/>
    </xf>
    <xf numFmtId="0" fontId="67" fillId="26" borderId="19" xfId="0" applyFont="1" applyFill="1" applyBorder="1" applyAlignment="1">
      <alignment horizontal="center"/>
    </xf>
    <xf numFmtId="0" fontId="2" fillId="0" borderId="130" xfId="0" applyFont="1" applyFill="1" applyBorder="1" applyAlignment="1">
      <alignment horizontal="center"/>
    </xf>
    <xf numFmtId="0" fontId="2" fillId="0" borderId="131" xfId="0" applyFont="1" applyFill="1" applyBorder="1"/>
    <xf numFmtId="3" fontId="68" fillId="26" borderId="132" xfId="0" applyNumberFormat="1" applyFont="1" applyFill="1" applyBorder="1" applyAlignment="1">
      <alignment horizontal="right"/>
    </xf>
    <xf numFmtId="3" fontId="68" fillId="26" borderId="43" xfId="0" applyNumberFormat="1" applyFont="1" applyFill="1" applyBorder="1"/>
    <xf numFmtId="166" fontId="68" fillId="26" borderId="131" xfId="0" applyNumberFormat="1" applyFont="1" applyFill="1" applyBorder="1"/>
    <xf numFmtId="3" fontId="2" fillId="0" borderId="45" xfId="0" applyNumberFormat="1" applyFont="1" applyFill="1" applyBorder="1"/>
    <xf numFmtId="3" fontId="68" fillId="0" borderId="45" xfId="0" applyNumberFormat="1" applyFont="1" applyFill="1" applyBorder="1"/>
    <xf numFmtId="3" fontId="68" fillId="0" borderId="43" xfId="0" applyNumberFormat="1" applyFont="1" applyFill="1" applyBorder="1"/>
    <xf numFmtId="166" fontId="67" fillId="0" borderId="45" xfId="0" applyNumberFormat="1" applyFont="1" applyFill="1" applyBorder="1"/>
    <xf numFmtId="3" fontId="2" fillId="0" borderId="49" xfId="0" applyNumberFormat="1" applyFont="1" applyFill="1" applyBorder="1"/>
    <xf numFmtId="3" fontId="2" fillId="0" borderId="51" xfId="0" applyNumberFormat="1" applyFont="1" applyFill="1" applyBorder="1"/>
    <xf numFmtId="166" fontId="2" fillId="26" borderId="43" xfId="0" applyNumberFormat="1" applyFont="1" applyFill="1" applyBorder="1"/>
    <xf numFmtId="166" fontId="2" fillId="26" borderId="41" xfId="0" applyNumberFormat="1" applyFont="1" applyFill="1" applyBorder="1"/>
    <xf numFmtId="166" fontId="68" fillId="26" borderId="45" xfId="0" applyNumberFormat="1" applyFont="1" applyFill="1" applyBorder="1"/>
    <xf numFmtId="166" fontId="68" fillId="26" borderId="43" xfId="0" applyNumberFormat="1" applyFont="1" applyFill="1" applyBorder="1"/>
    <xf numFmtId="0" fontId="2" fillId="0" borderId="95" xfId="0" applyFont="1" applyFill="1" applyBorder="1" applyAlignment="1">
      <alignment horizontal="center"/>
    </xf>
    <xf numFmtId="3" fontId="6" fillId="0" borderId="91" xfId="0" applyNumberFormat="1" applyFont="1" applyFill="1" applyBorder="1"/>
    <xf numFmtId="3" fontId="68" fillId="0" borderId="40" xfId="0" applyNumberFormat="1" applyFont="1" applyFill="1" applyBorder="1"/>
    <xf numFmtId="166" fontId="67" fillId="0" borderId="46" xfId="0" applyNumberFormat="1" applyFont="1" applyFill="1" applyBorder="1"/>
    <xf numFmtId="3" fontId="2" fillId="0" borderId="61" xfId="0" applyNumberFormat="1" applyFont="1" applyFill="1" applyBorder="1"/>
    <xf numFmtId="166" fontId="2" fillId="26" borderId="40" xfId="0" applyNumberFormat="1" applyFont="1" applyFill="1" applyBorder="1"/>
    <xf numFmtId="3" fontId="68" fillId="29" borderId="62" xfId="0" applyNumberFormat="1" applyFont="1" applyFill="1" applyBorder="1"/>
    <xf numFmtId="3" fontId="68" fillId="29" borderId="40" xfId="0" applyNumberFormat="1" applyFont="1" applyFill="1" applyBorder="1"/>
    <xf numFmtId="166" fontId="68" fillId="29" borderId="41" xfId="0" applyNumberFormat="1" applyFont="1" applyFill="1" applyBorder="1"/>
    <xf numFmtId="166" fontId="2" fillId="29" borderId="40" xfId="0" applyNumberFormat="1" applyFont="1" applyFill="1" applyBorder="1"/>
    <xf numFmtId="166" fontId="2" fillId="29" borderId="41" xfId="0" applyNumberFormat="1" applyFont="1" applyFill="1" applyBorder="1"/>
    <xf numFmtId="166" fontId="68" fillId="29" borderId="46" xfId="0" applyNumberFormat="1" applyFont="1" applyFill="1" applyBorder="1"/>
    <xf numFmtId="166" fontId="68" fillId="29" borderId="40" xfId="0" applyNumberFormat="1" applyFont="1" applyFill="1" applyBorder="1"/>
    <xf numFmtId="3" fontId="6" fillId="0" borderId="55" xfId="0" applyNumberFormat="1" applyFont="1" applyFill="1" applyBorder="1"/>
    <xf numFmtId="3" fontId="68" fillId="26" borderId="62" xfId="0" applyNumberFormat="1" applyFont="1" applyFill="1" applyBorder="1" applyAlignment="1">
      <alignment horizontal="right"/>
    </xf>
    <xf numFmtId="3" fontId="2" fillId="0" borderId="93" xfId="0" applyNumberFormat="1" applyFont="1" applyFill="1" applyBorder="1"/>
    <xf numFmtId="0" fontId="4" fillId="0" borderId="120" xfId="0" applyFont="1" applyFill="1" applyBorder="1"/>
    <xf numFmtId="3" fontId="4" fillId="29" borderId="24" xfId="0" applyNumberFormat="1" applyFont="1" applyFill="1" applyBorder="1"/>
    <xf numFmtId="166" fontId="67" fillId="26" borderId="70" xfId="0" applyNumberFormat="1" applyFont="1" applyFill="1" applyBorder="1"/>
    <xf numFmtId="3" fontId="67" fillId="0" borderId="75" xfId="0" applyNumberFormat="1" applyFont="1" applyFill="1" applyBorder="1"/>
    <xf numFmtId="3" fontId="67" fillId="0" borderId="73" xfId="0" applyNumberFormat="1" applyFont="1" applyFill="1" applyBorder="1"/>
    <xf numFmtId="166" fontId="67" fillId="0" borderId="75" xfId="0" applyNumberFormat="1" applyFont="1" applyFill="1" applyBorder="1"/>
    <xf numFmtId="165" fontId="4" fillId="29" borderId="13" xfId="0" applyNumberFormat="1" applyFont="1" applyFill="1" applyBorder="1"/>
    <xf numFmtId="0" fontId="67" fillId="0" borderId="0" xfId="0" applyFont="1" applyFill="1"/>
    <xf numFmtId="0" fontId="4" fillId="0" borderId="133" xfId="0" applyFont="1" applyFill="1" applyBorder="1"/>
    <xf numFmtId="0" fontId="4" fillId="0" borderId="134" xfId="0" applyFont="1" applyFill="1" applyBorder="1"/>
    <xf numFmtId="3" fontId="67" fillId="26" borderId="135" xfId="0" applyNumberFormat="1" applyFont="1" applyFill="1" applyBorder="1"/>
    <xf numFmtId="3" fontId="67" fillId="26" borderId="136" xfId="0" applyNumberFormat="1" applyFont="1" applyFill="1" applyBorder="1"/>
    <xf numFmtId="166" fontId="4" fillId="29" borderId="73" xfId="0" applyNumberFormat="1" applyFont="1" applyFill="1" applyBorder="1"/>
    <xf numFmtId="166" fontId="4" fillId="29" borderId="74" xfId="0" applyNumberFormat="1" applyFont="1" applyFill="1" applyBorder="1"/>
    <xf numFmtId="3" fontId="4" fillId="0" borderId="137" xfId="0" applyNumberFormat="1" applyFont="1" applyFill="1" applyBorder="1"/>
    <xf numFmtId="0" fontId="8" fillId="0" borderId="0" xfId="0" applyFont="1"/>
    <xf numFmtId="0" fontId="68" fillId="0" borderId="0" xfId="0" applyFont="1" applyFill="1" applyBorder="1" applyAlignment="1"/>
    <xf numFmtId="3" fontId="68" fillId="0" borderId="0" xfId="0" applyNumberFormat="1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70" fillId="0" borderId="0" xfId="0" applyFont="1" applyFill="1" applyBorder="1" applyAlignment="1"/>
    <xf numFmtId="0" fontId="69" fillId="0" borderId="0" xfId="0" applyFont="1" applyFill="1" applyBorder="1" applyAlignment="1"/>
    <xf numFmtId="0" fontId="6" fillId="0" borderId="0" xfId="0" applyFont="1" applyFill="1" applyBorder="1"/>
    <xf numFmtId="0" fontId="5" fillId="0" borderId="0" xfId="0" applyFont="1" applyFill="1" applyBorder="1"/>
    <xf numFmtId="3" fontId="10" fillId="0" borderId="0" xfId="0" applyNumberFormat="1" applyFont="1" applyFill="1" applyBorder="1"/>
    <xf numFmtId="3" fontId="71" fillId="0" borderId="0" xfId="0" applyNumberFormat="1" applyFont="1" applyFill="1" applyBorder="1"/>
    <xf numFmtId="0" fontId="71" fillId="0" borderId="0" xfId="0" applyFont="1" applyFill="1" applyBorder="1"/>
    <xf numFmtId="0" fontId="70" fillId="0" borderId="0" xfId="0" applyFont="1" applyFill="1" applyBorder="1" applyAlignment="1">
      <alignment horizontal="left"/>
    </xf>
    <xf numFmtId="0" fontId="69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0" fillId="0" borderId="0" xfId="45" applyFont="1" applyFill="1" applyAlignment="1"/>
    <xf numFmtId="0" fontId="72" fillId="0" borderId="0" xfId="0" applyFont="1" applyFill="1" applyBorder="1"/>
    <xf numFmtId="0" fontId="70" fillId="0" borderId="0" xfId="0" applyFont="1" applyFill="1" applyBorder="1"/>
    <xf numFmtId="0" fontId="73" fillId="0" borderId="0" xfId="0" applyFont="1" applyFill="1" applyBorder="1" applyAlignment="1"/>
    <xf numFmtId="3" fontId="5" fillId="0" borderId="0" xfId="0" applyNumberFormat="1" applyFont="1" applyFill="1" applyBorder="1"/>
    <xf numFmtId="3" fontId="72" fillId="0" borderId="0" xfId="0" applyNumberFormat="1" applyFont="1" applyFill="1" applyBorder="1"/>
    <xf numFmtId="0" fontId="6" fillId="0" borderId="0" xfId="0" applyFont="1" applyFill="1" applyBorder="1" applyAlignment="1"/>
    <xf numFmtId="3" fontId="6" fillId="0" borderId="0" xfId="0" applyNumberFormat="1" applyFont="1" applyFill="1" applyBorder="1"/>
    <xf numFmtId="0" fontId="2" fillId="0" borderId="0" xfId="0" applyFont="1" applyFill="1" applyAlignment="1"/>
    <xf numFmtId="0" fontId="2" fillId="0" borderId="0" xfId="0" applyFont="1" applyFill="1" applyBorder="1"/>
    <xf numFmtId="3" fontId="2" fillId="0" borderId="0" xfId="0" applyNumberFormat="1" applyFont="1" applyFill="1"/>
    <xf numFmtId="0" fontId="6" fillId="0" borderId="0" xfId="0" applyFont="1" applyFill="1"/>
    <xf numFmtId="0" fontId="12" fillId="0" borderId="0" xfId="0" applyFont="1" applyBorder="1"/>
    <xf numFmtId="0" fontId="4" fillId="0" borderId="12" xfId="0" applyFont="1" applyFill="1" applyBorder="1" applyAlignment="1">
      <alignment horizontal="centerContinuous"/>
    </xf>
    <xf numFmtId="166" fontId="4" fillId="0" borderId="12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12" xfId="45" applyNumberFormat="1" applyFont="1" applyFill="1" applyBorder="1" applyAlignment="1">
      <alignment horizontal="center"/>
    </xf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36" xfId="0" applyFont="1" applyFill="1" applyBorder="1" applyAlignment="1">
      <alignment horizontal="centerContinuous"/>
    </xf>
    <xf numFmtId="0" fontId="4" fillId="0" borderId="29" xfId="0" applyFont="1" applyFill="1" applyBorder="1" applyAlignment="1">
      <alignment horizontal="centerContinuous"/>
    </xf>
    <xf numFmtId="166" fontId="4" fillId="0" borderId="17" xfId="0" applyNumberFormat="1" applyFont="1" applyBorder="1" applyAlignment="1">
      <alignment horizontal="center"/>
    </xf>
    <xf numFmtId="0" fontId="8" fillId="0" borderId="83" xfId="0" applyFont="1" applyFill="1" applyBorder="1" applyAlignment="1">
      <alignment horizontal="centerContinuous"/>
    </xf>
    <xf numFmtId="0" fontId="5" fillId="0" borderId="36" xfId="0" applyFont="1" applyFill="1" applyBorder="1" applyAlignment="1">
      <alignment horizontal="centerContinuous"/>
    </xf>
    <xf numFmtId="166" fontId="4" fillId="0" borderId="17" xfId="45" applyNumberFormat="1" applyFont="1" applyFill="1" applyBorder="1" applyAlignment="1">
      <alignment horizontal="center"/>
    </xf>
    <xf numFmtId="0" fontId="2" fillId="0" borderId="17" xfId="0" applyFont="1" applyBorder="1"/>
    <xf numFmtId="0" fontId="4" fillId="0" borderId="138" xfId="0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139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140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0" fontId="4" fillId="0" borderId="84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85" xfId="0" applyFont="1" applyFill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166" fontId="4" fillId="0" borderId="141" xfId="0" applyNumberFormat="1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37" xfId="0" applyFont="1" applyBorder="1"/>
    <xf numFmtId="3" fontId="6" fillId="0" borderId="90" xfId="51" applyNumberFormat="1" applyFont="1" applyBorder="1" applyAlignment="1">
      <alignment horizontal="right"/>
    </xf>
    <xf numFmtId="3" fontId="2" fillId="0" borderId="92" xfId="0" applyNumberFormat="1" applyFont="1" applyFill="1" applyBorder="1"/>
    <xf numFmtId="166" fontId="2" fillId="0" borderId="57" xfId="0" applyNumberFormat="1" applyFont="1" applyBorder="1"/>
    <xf numFmtId="166" fontId="2" fillId="0" borderId="0" xfId="0" applyNumberFormat="1" applyFont="1" applyBorder="1"/>
    <xf numFmtId="3" fontId="6" fillId="0" borderId="86" xfId="51" applyNumberFormat="1" applyFont="1" applyBorder="1" applyAlignment="1">
      <alignment horizontal="right"/>
    </xf>
    <xf numFmtId="3" fontId="2" fillId="0" borderId="94" xfId="0" applyNumberFormat="1" applyFont="1" applyFill="1" applyBorder="1"/>
    <xf numFmtId="0" fontId="2" fillId="0" borderId="57" xfId="0" applyFont="1" applyBorder="1"/>
    <xf numFmtId="3" fontId="6" fillId="0" borderId="62" xfId="51" applyNumberFormat="1" applyFont="1" applyBorder="1" applyAlignment="1">
      <alignment horizontal="right"/>
    </xf>
    <xf numFmtId="0" fontId="6" fillId="0" borderId="42" xfId="0" applyFont="1" applyBorder="1" applyAlignment="1">
      <alignment horizontal="center"/>
    </xf>
    <xf numFmtId="0" fontId="6" fillId="0" borderId="63" xfId="0" applyFont="1" applyBorder="1"/>
    <xf numFmtId="0" fontId="2" fillId="0" borderId="42" xfId="0" applyFont="1" applyBorder="1" applyAlignment="1">
      <alignment horizontal="center"/>
    </xf>
    <xf numFmtId="0" fontId="2" fillId="0" borderId="63" xfId="0" applyFont="1" applyBorder="1"/>
    <xf numFmtId="3" fontId="2" fillId="0" borderId="63" xfId="0" applyNumberFormat="1" applyFont="1" applyBorder="1"/>
    <xf numFmtId="0" fontId="4" fillId="0" borderId="66" xfId="0" applyFont="1" applyBorder="1"/>
    <xf numFmtId="3" fontId="4" fillId="0" borderId="121" xfId="0" applyNumberFormat="1" applyFont="1" applyFill="1" applyBorder="1"/>
    <xf numFmtId="3" fontId="4" fillId="0" borderId="116" xfId="0" applyNumberFormat="1" applyFont="1" applyFill="1" applyBorder="1"/>
    <xf numFmtId="3" fontId="4" fillId="0" borderId="119" xfId="0" applyNumberFormat="1" applyFont="1" applyFill="1" applyBorder="1"/>
    <xf numFmtId="166" fontId="4" fillId="0" borderId="66" xfId="0" applyNumberFormat="1" applyFont="1" applyBorder="1"/>
    <xf numFmtId="166" fontId="4" fillId="0" borderId="0" xfId="0" applyNumberFormat="1" applyFont="1" applyBorder="1"/>
    <xf numFmtId="3" fontId="4" fillId="0" borderId="66" xfId="0" applyNumberFormat="1" applyFont="1" applyFill="1" applyBorder="1"/>
    <xf numFmtId="165" fontId="4" fillId="0" borderId="66" xfId="0" applyNumberFormat="1" applyFont="1" applyFill="1" applyBorder="1"/>
    <xf numFmtId="0" fontId="5" fillId="0" borderId="66" xfId="0" applyFont="1" applyBorder="1"/>
    <xf numFmtId="166" fontId="4" fillId="0" borderId="12" xfId="0" applyNumberFormat="1" applyFont="1" applyBorder="1"/>
    <xf numFmtId="0" fontId="12" fillId="0" borderId="65" xfId="0" applyFont="1" applyBorder="1"/>
    <xf numFmtId="0" fontId="12" fillId="0" borderId="115" xfId="0" applyFont="1" applyBorder="1"/>
    <xf numFmtId="0" fontId="74" fillId="0" borderId="65" xfId="0" applyFont="1" applyFill="1" applyBorder="1" applyAlignment="1">
      <alignment wrapText="1"/>
    </xf>
    <xf numFmtId="0" fontId="74" fillId="0" borderId="115" xfId="0" applyFont="1" applyFill="1" applyBorder="1" applyAlignment="1">
      <alignment wrapText="1"/>
    </xf>
    <xf numFmtId="166" fontId="68" fillId="0" borderId="117" xfId="0" applyNumberFormat="1" applyFont="1" applyBorder="1"/>
    <xf numFmtId="166" fontId="68" fillId="0" borderId="0" xfId="0" applyNumberFormat="1" applyFont="1" applyBorder="1"/>
    <xf numFmtId="0" fontId="14" fillId="0" borderId="65" xfId="0" applyFont="1" applyFill="1" applyBorder="1" applyAlignment="1">
      <alignment wrapText="1"/>
    </xf>
    <xf numFmtId="0" fontId="14" fillId="0" borderId="115" xfId="0" applyFont="1" applyFill="1" applyBorder="1" applyAlignment="1">
      <alignment wrapText="1"/>
    </xf>
    <xf numFmtId="0" fontId="2" fillId="0" borderId="83" xfId="0" applyFont="1" applyFill="1" applyBorder="1"/>
    <xf numFmtId="0" fontId="4" fillId="0" borderId="28" xfId="0" applyFont="1" applyFill="1" applyBorder="1" applyAlignment="1">
      <alignment horizontal="center"/>
    </xf>
    <xf numFmtId="3" fontId="2" fillId="0" borderId="142" xfId="0" applyNumberFormat="1" applyFont="1" applyFill="1" applyBorder="1"/>
    <xf numFmtId="166" fontId="2" fillId="0" borderId="38" xfId="0" applyNumberFormat="1" applyFont="1" applyBorder="1"/>
    <xf numFmtId="3" fontId="2" fillId="0" borderId="95" xfId="0" applyNumberFormat="1" applyFont="1" applyFill="1" applyBorder="1"/>
    <xf numFmtId="166" fontId="2" fillId="0" borderId="41" xfId="0" applyNumberFormat="1" applyFont="1" applyBorder="1"/>
    <xf numFmtId="166" fontId="4" fillId="0" borderId="117" xfId="0" applyNumberFormat="1" applyFont="1" applyBorder="1"/>
    <xf numFmtId="165" fontId="4" fillId="0" borderId="0" xfId="0" applyNumberFormat="1" applyFont="1" applyFill="1" applyBorder="1"/>
    <xf numFmtId="0" fontId="15" fillId="0" borderId="0" xfId="0" applyFont="1" applyFill="1" applyBorder="1"/>
    <xf numFmtId="0" fontId="16" fillId="0" borderId="0" xfId="0" applyFont="1" applyBorder="1"/>
    <xf numFmtId="0" fontId="75" fillId="0" borderId="0" xfId="0" applyFont="1" applyBorder="1"/>
    <xf numFmtId="0" fontId="15" fillId="0" borderId="0" xfId="0" applyFont="1" applyBorder="1"/>
    <xf numFmtId="0" fontId="14" fillId="0" borderId="0" xfId="0" applyFont="1" applyBorder="1"/>
    <xf numFmtId="0" fontId="17" fillId="0" borderId="0" xfId="0" applyFont="1" applyBorder="1"/>
    <xf numFmtId="0" fontId="12" fillId="0" borderId="13" xfId="0" applyFont="1" applyBorder="1"/>
    <xf numFmtId="0" fontId="12" fillId="0" borderId="24" xfId="0" applyFont="1" applyBorder="1"/>
    <xf numFmtId="0" fontId="18" fillId="0" borderId="0" xfId="0" applyFont="1" applyBorder="1"/>
    <xf numFmtId="0" fontId="4" fillId="0" borderId="18" xfId="0" applyFont="1" applyBorder="1"/>
    <xf numFmtId="0" fontId="4" fillId="0" borderId="26" xfId="0" applyFont="1" applyBorder="1" applyAlignment="1">
      <alignment horizontal="center"/>
    </xf>
    <xf numFmtId="0" fontId="8" fillId="0" borderId="2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center"/>
    </xf>
    <xf numFmtId="0" fontId="12" fillId="0" borderId="0" xfId="0" applyFont="1" applyFill="1" applyBorder="1"/>
    <xf numFmtId="0" fontId="4" fillId="0" borderId="18" xfId="0" applyFont="1" applyBorder="1" applyAlignment="1">
      <alignment horizontal="center"/>
    </xf>
    <xf numFmtId="0" fontId="2" fillId="0" borderId="18" xfId="0" applyFont="1" applyBorder="1"/>
    <xf numFmtId="0" fontId="2" fillId="0" borderId="26" xfId="0" applyFont="1" applyBorder="1"/>
    <xf numFmtId="0" fontId="2" fillId="0" borderId="18" xfId="0" applyFont="1" applyFill="1" applyBorder="1"/>
    <xf numFmtId="0" fontId="2" fillId="0" borderId="26" xfId="0" applyFont="1" applyFill="1" applyBorder="1"/>
    <xf numFmtId="0" fontId="4" fillId="0" borderId="143" xfId="0" applyFont="1" applyFill="1" applyBorder="1" applyAlignment="1">
      <alignment horizontal="center"/>
    </xf>
    <xf numFmtId="0" fontId="4" fillId="0" borderId="144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3" fontId="6" fillId="0" borderId="55" xfId="51" applyNumberFormat="1" applyFont="1" applyBorder="1" applyAlignment="1">
      <alignment horizontal="right"/>
    </xf>
    <xf numFmtId="3" fontId="6" fillId="0" borderId="92" xfId="0" applyNumberFormat="1" applyFont="1" applyFill="1" applyBorder="1"/>
    <xf numFmtId="166" fontId="6" fillId="0" borderId="58" xfId="0" applyNumberFormat="1" applyFont="1" applyBorder="1"/>
    <xf numFmtId="166" fontId="6" fillId="0" borderId="0" xfId="0" applyNumberFormat="1" applyFont="1" applyBorder="1"/>
    <xf numFmtId="0" fontId="4" fillId="0" borderId="28" xfId="0" applyFont="1" applyBorder="1"/>
    <xf numFmtId="3" fontId="5" fillId="0" borderId="121" xfId="0" applyNumberFormat="1" applyFont="1" applyFill="1" applyBorder="1"/>
    <xf numFmtId="3" fontId="5" fillId="0" borderId="116" xfId="0" applyNumberFormat="1" applyFont="1" applyFill="1" applyBorder="1"/>
    <xf numFmtId="3" fontId="5" fillId="0" borderId="119" xfId="0" applyNumberFormat="1" applyFont="1" applyFill="1" applyBorder="1"/>
    <xf numFmtId="166" fontId="5" fillId="0" borderId="66" xfId="0" applyNumberFormat="1" applyFont="1" applyBorder="1"/>
    <xf numFmtId="166" fontId="5" fillId="0" borderId="0" xfId="0" applyNumberFormat="1" applyFont="1" applyBorder="1"/>
    <xf numFmtId="0" fontId="14" fillId="0" borderId="13" xfId="0" applyFont="1" applyFill="1" applyBorder="1" applyAlignment="1">
      <alignment wrapText="1"/>
    </xf>
    <xf numFmtId="0" fontId="14" fillId="0" borderId="14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166" fontId="2" fillId="0" borderId="19" xfId="0" applyNumberFormat="1" applyFont="1" applyBorder="1"/>
    <xf numFmtId="0" fontId="4" fillId="28" borderId="0" xfId="0" applyFont="1" applyFill="1" applyBorder="1" applyAlignment="1">
      <alignment horizontal="center"/>
    </xf>
    <xf numFmtId="166" fontId="5" fillId="0" borderId="117" xfId="0" applyNumberFormat="1" applyFont="1" applyBorder="1"/>
    <xf numFmtId="0" fontId="4" fillId="0" borderId="69" xfId="0" applyFont="1" applyFill="1" applyBorder="1"/>
    <xf numFmtId="0" fontId="19" fillId="0" borderId="68" xfId="0" applyFont="1" applyBorder="1" applyAlignment="1">
      <alignment horizontal="center"/>
    </xf>
    <xf numFmtId="0" fontId="19" fillId="0" borderId="140" xfId="0" applyFont="1" applyBorder="1" applyAlignment="1">
      <alignment horizontal="center"/>
    </xf>
    <xf numFmtId="3" fontId="19" fillId="0" borderId="68" xfId="0" applyNumberFormat="1" applyFont="1" applyBorder="1" applyAlignment="1">
      <alignment horizontal="center"/>
    </xf>
    <xf numFmtId="3" fontId="19" fillId="0" borderId="140" xfId="0" applyNumberFormat="1" applyFont="1" applyBorder="1" applyAlignment="1">
      <alignment horizontal="center"/>
    </xf>
    <xf numFmtId="3" fontId="19" fillId="0" borderId="67" xfId="0" applyNumberFormat="1" applyFont="1" applyBorder="1" applyAlignment="1">
      <alignment horizontal="center"/>
    </xf>
    <xf numFmtId="3" fontId="19" fillId="0" borderId="69" xfId="0" applyNumberFormat="1" applyFont="1" applyBorder="1" applyAlignment="1">
      <alignment horizontal="center"/>
    </xf>
    <xf numFmtId="0" fontId="20" fillId="0" borderId="0" xfId="0" applyFont="1"/>
    <xf numFmtId="0" fontId="3" fillId="27" borderId="25" xfId="0" applyFont="1" applyFill="1" applyBorder="1" applyAlignment="1">
      <alignment horizontal="centerContinuous"/>
    </xf>
    <xf numFmtId="3" fontId="19" fillId="0" borderId="24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0" borderId="145" xfId="0" applyNumberFormat="1" applyFont="1" applyBorder="1" applyAlignment="1">
      <alignment horizontal="center"/>
    </xf>
    <xf numFmtId="3" fontId="19" fillId="0" borderId="128" xfId="0" applyNumberFormat="1" applyFont="1" applyBorder="1" applyAlignment="1">
      <alignment horizontal="center"/>
    </xf>
    <xf numFmtId="0" fontId="19" fillId="0" borderId="133" xfId="0" applyFont="1" applyBorder="1"/>
    <xf numFmtId="3" fontId="11" fillId="0" borderId="43" xfId="50" applyNumberFormat="1" applyFont="1" applyBorder="1"/>
    <xf numFmtId="3" fontId="11" fillId="0" borderId="45" xfId="50" applyNumberFormat="1" applyFont="1" applyBorder="1"/>
    <xf numFmtId="3" fontId="76" fillId="0" borderId="146" xfId="50" applyNumberFormat="1" applyFont="1" applyFill="1" applyBorder="1"/>
    <xf numFmtId="3" fontId="11" fillId="0" borderId="147" xfId="0" applyNumberFormat="1" applyFont="1" applyBorder="1"/>
    <xf numFmtId="3" fontId="11" fillId="0" borderId="43" xfId="0" applyNumberFormat="1" applyFont="1" applyBorder="1"/>
    <xf numFmtId="0" fontId="19" fillId="0" borderId="27" xfId="0" applyFont="1" applyBorder="1"/>
    <xf numFmtId="3" fontId="71" fillId="0" borderId="40" xfId="0" applyNumberFormat="1" applyFont="1" applyBorder="1"/>
    <xf numFmtId="3" fontId="71" fillId="0" borderId="46" xfId="0" applyNumberFormat="1" applyFont="1" applyBorder="1"/>
    <xf numFmtId="3" fontId="71" fillId="0" borderId="44" xfId="0" applyNumberFormat="1" applyFont="1" applyFill="1" applyBorder="1"/>
    <xf numFmtId="3" fontId="71" fillId="0" borderId="96" xfId="0" applyNumberFormat="1" applyFont="1" applyBorder="1"/>
    <xf numFmtId="0" fontId="19" fillId="0" borderId="80" xfId="0" applyFont="1" applyBorder="1"/>
    <xf numFmtId="3" fontId="11" fillId="0" borderId="40" xfId="0" applyNumberFormat="1" applyFont="1" applyBorder="1"/>
    <xf numFmtId="3" fontId="11" fillId="0" borderId="46" xfId="0" applyNumberFormat="1" applyFont="1" applyBorder="1"/>
    <xf numFmtId="3" fontId="11" fillId="0" borderId="44" xfId="0" applyNumberFormat="1" applyFont="1" applyFill="1" applyBorder="1"/>
    <xf numFmtId="3" fontId="11" fillId="0" borderId="96" xfId="0" applyNumberFormat="1" applyFont="1" applyBorder="1"/>
    <xf numFmtId="3" fontId="11" fillId="0" borderId="40" xfId="50" applyNumberFormat="1" applyFont="1" applyFill="1" applyBorder="1"/>
    <xf numFmtId="3" fontId="11" fillId="0" borderId="46" xfId="50" applyNumberFormat="1" applyFont="1" applyFill="1" applyBorder="1"/>
    <xf numFmtId="3" fontId="70" fillId="0" borderId="44" xfId="0" applyNumberFormat="1" applyFont="1" applyFill="1" applyBorder="1"/>
    <xf numFmtId="3" fontId="11" fillId="0" borderId="96" xfId="0" applyNumberFormat="1" applyFont="1" applyFill="1" applyBorder="1"/>
    <xf numFmtId="3" fontId="11" fillId="0" borderId="40" xfId="0" applyNumberFormat="1" applyFont="1" applyFill="1" applyBorder="1"/>
    <xf numFmtId="0" fontId="19" fillId="0" borderId="69" xfId="0" applyFont="1" applyBorder="1"/>
    <xf numFmtId="3" fontId="10" fillId="0" borderId="40" xfId="0" applyNumberFormat="1" applyFont="1" applyBorder="1"/>
    <xf numFmtId="3" fontId="10" fillId="0" borderId="46" xfId="0" applyNumberFormat="1" applyFont="1" applyBorder="1"/>
    <xf numFmtId="3" fontId="10" fillId="26" borderId="44" xfId="0" applyNumberFormat="1" applyFont="1" applyFill="1" applyBorder="1"/>
    <xf numFmtId="3" fontId="10" fillId="0" borderId="96" xfId="0" applyNumberFormat="1" applyFont="1" applyBorder="1"/>
    <xf numFmtId="3" fontId="70" fillId="0" borderId="40" xfId="0" applyNumberFormat="1" applyFont="1" applyBorder="1"/>
    <xf numFmtId="3" fontId="70" fillId="0" borderId="46" xfId="0" applyNumberFormat="1" applyFont="1" applyBorder="1"/>
    <xf numFmtId="3" fontId="70" fillId="26" borderId="44" xfId="0" applyNumberFormat="1" applyFont="1" applyFill="1" applyBorder="1"/>
    <xf numFmtId="3" fontId="70" fillId="0" borderId="96" xfId="0" applyNumberFormat="1" applyFont="1" applyBorder="1"/>
    <xf numFmtId="3" fontId="11" fillId="26" borderId="44" xfId="0" applyNumberFormat="1" applyFont="1" applyFill="1" applyBorder="1"/>
    <xf numFmtId="3" fontId="10" fillId="0" borderId="40" xfId="0" applyNumberFormat="1" applyFont="1" applyFill="1" applyBorder="1"/>
    <xf numFmtId="3" fontId="8" fillId="0" borderId="80" xfId="51" applyNumberFormat="1" applyFont="1" applyBorder="1" applyAlignment="1">
      <alignment horizontal="right"/>
    </xf>
    <xf numFmtId="3" fontId="8" fillId="0" borderId="73" xfId="51" applyNumberFormat="1" applyFont="1" applyBorder="1" applyAlignment="1">
      <alignment horizontal="right"/>
    </xf>
    <xf numFmtId="3" fontId="8" fillId="0" borderId="75" xfId="51" applyNumberFormat="1" applyFont="1" applyBorder="1" applyAlignment="1">
      <alignment horizontal="right"/>
    </xf>
    <xf numFmtId="3" fontId="8" fillId="0" borderId="79" xfId="51" applyNumberFormat="1" applyFont="1" applyBorder="1" applyAlignment="1">
      <alignment horizontal="right"/>
    </xf>
    <xf numFmtId="3" fontId="69" fillId="26" borderId="75" xfId="0" applyNumberFormat="1" applyFont="1" applyFill="1" applyBorder="1"/>
    <xf numFmtId="3" fontId="10" fillId="0" borderId="73" xfId="0" applyNumberFormat="1" applyFont="1" applyBorder="1"/>
    <xf numFmtId="3" fontId="10" fillId="0" borderId="79" xfId="0" applyNumberFormat="1" applyFont="1" applyBorder="1"/>
    <xf numFmtId="3" fontId="10" fillId="0" borderId="80" xfId="0" applyNumberFormat="1" applyFont="1" applyBorder="1"/>
    <xf numFmtId="3" fontId="10" fillId="0" borderId="75" xfId="0" applyNumberFormat="1" applyFont="1" applyBorder="1"/>
    <xf numFmtId="0" fontId="21" fillId="0" borderId="0" xfId="0" applyFont="1"/>
    <xf numFmtId="0" fontId="22" fillId="0" borderId="0" xfId="0" applyFont="1"/>
    <xf numFmtId="0" fontId="19" fillId="0" borderId="69" xfId="0" applyFont="1" applyBorder="1" applyAlignment="1">
      <alignment horizontal="center"/>
    </xf>
    <xf numFmtId="3" fontId="23" fillId="0" borderId="68" xfId="0" applyNumberFormat="1" applyFont="1" applyBorder="1" applyAlignment="1">
      <alignment horizontal="center"/>
    </xf>
    <xf numFmtId="0" fontId="24" fillId="0" borderId="0" xfId="0" applyFont="1"/>
    <xf numFmtId="3" fontId="19" fillId="0" borderId="133" xfId="0" applyNumberFormat="1" applyFont="1" applyBorder="1" applyAlignment="1">
      <alignment horizontal="center"/>
    </xf>
    <xf numFmtId="3" fontId="19" fillId="0" borderId="136" xfId="0" applyNumberFormat="1" applyFont="1" applyBorder="1" applyAlignment="1">
      <alignment horizontal="center"/>
    </xf>
    <xf numFmtId="3" fontId="19" fillId="0" borderId="148" xfId="0" applyNumberFormat="1" applyFont="1" applyBorder="1" applyAlignment="1">
      <alignment horizontal="center"/>
    </xf>
    <xf numFmtId="3" fontId="23" fillId="0" borderId="136" xfId="0" applyNumberFormat="1" applyFont="1" applyBorder="1" applyAlignment="1">
      <alignment horizontal="center"/>
    </xf>
    <xf numFmtId="3" fontId="19" fillId="0" borderId="149" xfId="0" applyNumberFormat="1" applyFont="1" applyBorder="1" applyAlignment="1">
      <alignment horizontal="center"/>
    </xf>
    <xf numFmtId="3" fontId="11" fillId="0" borderId="69" xfId="0" applyNumberFormat="1" applyFont="1" applyFill="1" applyBorder="1"/>
    <xf numFmtId="3" fontId="11" fillId="0" borderId="68" xfId="0" applyNumberFormat="1" applyFont="1" applyFill="1" applyBorder="1"/>
    <xf numFmtId="3" fontId="11" fillId="0" borderId="140" xfId="0" applyNumberFormat="1" applyFont="1" applyFill="1" applyBorder="1"/>
    <xf numFmtId="3" fontId="11" fillId="0" borderId="67" xfId="0" applyNumberFormat="1" applyFont="1" applyFill="1" applyBorder="1"/>
    <xf numFmtId="3" fontId="11" fillId="26" borderId="140" xfId="0" applyNumberFormat="1" applyFont="1" applyFill="1" applyBorder="1"/>
    <xf numFmtId="3" fontId="11" fillId="0" borderId="68" xfId="0" applyNumberFormat="1" applyFont="1" applyBorder="1"/>
    <xf numFmtId="3" fontId="11" fillId="0" borderId="67" xfId="0" applyNumberFormat="1" applyFont="1" applyBorder="1"/>
    <xf numFmtId="3" fontId="77" fillId="0" borderId="54" xfId="0" applyNumberFormat="1" applyFont="1" applyBorder="1"/>
    <xf numFmtId="3" fontId="77" fillId="0" borderId="40" xfId="0" applyNumberFormat="1" applyFont="1" applyBorder="1"/>
    <xf numFmtId="3" fontId="77" fillId="0" borderId="46" xfId="0" applyNumberFormat="1" applyFont="1" applyBorder="1"/>
    <xf numFmtId="3" fontId="77" fillId="26" borderId="96" xfId="0" applyNumberFormat="1" applyFont="1" applyFill="1" applyBorder="1"/>
    <xf numFmtId="3" fontId="77" fillId="0" borderId="61" xfId="0" applyNumberFormat="1" applyFont="1" applyBorder="1"/>
    <xf numFmtId="3" fontId="9" fillId="0" borderId="54" xfId="0" applyNumberFormat="1" applyFont="1" applyBorder="1"/>
    <xf numFmtId="3" fontId="9" fillId="0" borderId="40" xfId="0" applyNumberFormat="1" applyFont="1" applyBorder="1"/>
    <xf numFmtId="3" fontId="9" fillId="0" borderId="46" xfId="0" applyNumberFormat="1" applyFont="1" applyBorder="1"/>
    <xf numFmtId="3" fontId="9" fillId="0" borderId="61" xfId="0" applyNumberFormat="1" applyFont="1" applyBorder="1"/>
    <xf numFmtId="3" fontId="9" fillId="26" borderId="46" xfId="0" applyNumberFormat="1" applyFont="1" applyFill="1" applyBorder="1"/>
    <xf numFmtId="3" fontId="9" fillId="0" borderId="110" xfId="0" applyNumberFormat="1" applyFont="1" applyBorder="1"/>
    <xf numFmtId="3" fontId="9" fillId="0" borderId="91" xfId="0" applyNumberFormat="1" applyFont="1" applyBorder="1"/>
    <xf numFmtId="3" fontId="9" fillId="0" borderId="98" xfId="0" applyNumberFormat="1" applyFont="1" applyBorder="1"/>
    <xf numFmtId="3" fontId="11" fillId="0" borderId="91" xfId="0" applyNumberFormat="1" applyFont="1" applyBorder="1"/>
    <xf numFmtId="3" fontId="9" fillId="0" borderId="109" xfId="0" applyNumberFormat="1" applyFont="1" applyBorder="1"/>
    <xf numFmtId="3" fontId="9" fillId="26" borderId="98" xfId="0" applyNumberFormat="1" applyFont="1" applyFill="1" applyBorder="1"/>
    <xf numFmtId="3" fontId="9" fillId="0" borderId="54" xfId="0" applyNumberFormat="1" applyFont="1" applyFill="1" applyBorder="1"/>
    <xf numFmtId="3" fontId="9" fillId="0" borderId="40" xfId="0" applyNumberFormat="1" applyFont="1" applyFill="1" applyBorder="1"/>
    <xf numFmtId="3" fontId="9" fillId="0" borderId="46" xfId="0" applyNumberFormat="1" applyFont="1" applyFill="1" applyBorder="1"/>
    <xf numFmtId="3" fontId="9" fillId="0" borderId="61" xfId="0" applyNumberFormat="1" applyFont="1" applyFill="1" applyBorder="1"/>
    <xf numFmtId="3" fontId="10" fillId="0" borderId="54" xfId="0" applyNumberFormat="1" applyFont="1" applyBorder="1"/>
    <xf numFmtId="3" fontId="10" fillId="0" borderId="93" xfId="0" applyNumberFormat="1" applyFont="1" applyBorder="1"/>
    <xf numFmtId="3" fontId="10" fillId="26" borderId="96" xfId="0" applyNumberFormat="1" applyFont="1" applyFill="1" applyBorder="1"/>
    <xf numFmtId="3" fontId="10" fillId="0" borderId="61" xfId="0" applyNumberFormat="1" applyFont="1" applyBorder="1"/>
    <xf numFmtId="3" fontId="69" fillId="0" borderId="94" xfId="0" applyNumberFormat="1" applyFont="1" applyBorder="1"/>
    <xf numFmtId="3" fontId="69" fillId="0" borderId="55" xfId="0" applyNumberFormat="1" applyFont="1" applyBorder="1"/>
    <xf numFmtId="3" fontId="69" fillId="0" borderId="60" xfId="0" applyNumberFormat="1" applyFont="1" applyBorder="1"/>
    <xf numFmtId="3" fontId="70" fillId="0" borderId="55" xfId="0" applyNumberFormat="1" applyFont="1" applyBorder="1"/>
    <xf numFmtId="3" fontId="69" fillId="0" borderId="93" xfId="0" applyNumberFormat="1" applyFont="1" applyBorder="1"/>
    <xf numFmtId="3" fontId="69" fillId="26" borderId="60" xfId="0" applyNumberFormat="1" applyFont="1" applyFill="1" applyBorder="1"/>
    <xf numFmtId="3" fontId="77" fillId="0" borderId="23" xfId="0" applyNumberFormat="1" applyFont="1" applyBorder="1"/>
    <xf numFmtId="3" fontId="8" fillId="0" borderId="150" xfId="0" applyNumberFormat="1" applyFont="1" applyBorder="1"/>
    <xf numFmtId="3" fontId="8" fillId="0" borderId="64" xfId="0" applyNumberFormat="1" applyFont="1" applyBorder="1"/>
    <xf numFmtId="3" fontId="8" fillId="0" borderId="151" xfId="0" applyNumberFormat="1" applyFont="1" applyBorder="1"/>
    <xf numFmtId="3" fontId="11" fillId="0" borderId="64" xfId="0" applyNumberFormat="1" applyFont="1" applyBorder="1"/>
    <xf numFmtId="3" fontId="8" fillId="0" borderId="152" xfId="0" applyNumberFormat="1" applyFont="1" applyBorder="1"/>
    <xf numFmtId="3" fontId="77" fillId="26" borderId="98" xfId="0" applyNumberFormat="1" applyFont="1" applyFill="1" applyBorder="1"/>
    <xf numFmtId="3" fontId="8" fillId="0" borderId="91" xfId="0" applyNumberFormat="1" applyFont="1" applyBorder="1"/>
    <xf numFmtId="3" fontId="8" fillId="0" borderId="23" xfId="0" applyNumberFormat="1" applyFont="1" applyBorder="1"/>
    <xf numFmtId="0" fontId="19" fillId="0" borderId="72" xfId="0" applyFont="1" applyBorder="1"/>
    <xf numFmtId="3" fontId="9" fillId="0" borderId="80" xfId="0" applyNumberFormat="1" applyFont="1" applyFill="1" applyBorder="1"/>
    <xf numFmtId="3" fontId="8" fillId="0" borderId="153" xfId="0" applyNumberFormat="1" applyFont="1" applyBorder="1"/>
    <xf numFmtId="3" fontId="8" fillId="0" borderId="79" xfId="0" applyNumberFormat="1" applyFont="1" applyBorder="1"/>
    <xf numFmtId="0" fontId="24" fillId="0" borderId="0" xfId="0" applyFont="1" applyBorder="1"/>
    <xf numFmtId="0" fontId="20" fillId="0" borderId="0" xfId="0" applyFont="1" applyBorder="1"/>
    <xf numFmtId="0" fontId="19" fillId="0" borderId="18" xfId="0" applyFont="1" applyBorder="1"/>
    <xf numFmtId="3" fontId="8" fillId="0" borderId="27" xfId="0" applyNumberFormat="1" applyFont="1" applyBorder="1"/>
    <xf numFmtId="3" fontId="8" fillId="0" borderId="87" xfId="0" applyNumberFormat="1" applyFont="1" applyBorder="1"/>
    <xf numFmtId="0" fontId="20" fillId="0" borderId="44" xfId="0" applyFont="1" applyBorder="1"/>
    <xf numFmtId="0" fontId="20" fillId="0" borderId="50" xfId="0" applyFont="1" applyBorder="1"/>
    <xf numFmtId="3" fontId="9" fillId="0" borderId="154" xfId="0" applyNumberFormat="1" applyFont="1" applyBorder="1"/>
    <xf numFmtId="3" fontId="9" fillId="0" borderId="50" xfId="0" applyNumberFormat="1" applyFont="1" applyBorder="1"/>
    <xf numFmtId="3" fontId="9" fillId="0" borderId="155" xfId="0" applyNumberFormat="1" applyFont="1" applyBorder="1"/>
    <xf numFmtId="3" fontId="9" fillId="0" borderId="156" xfId="0" applyNumberFormat="1" applyFont="1" applyBorder="1"/>
    <xf numFmtId="3" fontId="9" fillId="0" borderId="103" xfId="0" applyNumberFormat="1" applyFont="1" applyBorder="1"/>
    <xf numFmtId="3" fontId="9" fillId="0" borderId="157" xfId="0" applyNumberFormat="1" applyFont="1" applyBorder="1"/>
    <xf numFmtId="3" fontId="9" fillId="0" borderId="153" xfId="0" applyNumberFormat="1" applyFont="1" applyBorder="1"/>
    <xf numFmtId="3" fontId="11" fillId="0" borderId="79" xfId="0" applyNumberFormat="1" applyFont="1" applyBorder="1"/>
    <xf numFmtId="0" fontId="19" fillId="0" borderId="48" xfId="0" applyFont="1" applyBorder="1"/>
    <xf numFmtId="3" fontId="10" fillId="0" borderId="153" xfId="0" applyNumberFormat="1" applyFont="1" applyBorder="1"/>
    <xf numFmtId="3" fontId="9" fillId="0" borderId="27" xfId="0" applyNumberFormat="1" applyFont="1" applyBorder="1"/>
    <xf numFmtId="3" fontId="9" fillId="0" borderId="87" xfId="0" applyNumberFormat="1" applyFont="1" applyBorder="1"/>
    <xf numFmtId="3" fontId="9" fillId="0" borderId="154" xfId="0" applyNumberFormat="1" applyFont="1" applyFill="1" applyBorder="1"/>
    <xf numFmtId="3" fontId="8" fillId="0" borderId="156" xfId="0" applyNumberFormat="1" applyFont="1" applyBorder="1"/>
    <xf numFmtId="3" fontId="8" fillId="0" borderId="103" xfId="0" applyNumberFormat="1" applyFont="1" applyBorder="1"/>
    <xf numFmtId="3" fontId="8" fillId="0" borderId="73" xfId="0" applyNumberFormat="1" applyFont="1" applyBorder="1"/>
    <xf numFmtId="3" fontId="10" fillId="0" borderId="68" xfId="0" applyNumberFormat="1" applyFont="1" applyBorder="1"/>
    <xf numFmtId="3" fontId="10" fillId="0" borderId="67" xfId="0" applyNumberFormat="1" applyFont="1" applyBorder="1"/>
    <xf numFmtId="0" fontId="3" fillId="0" borderId="136" xfId="0" applyFont="1" applyFill="1" applyBorder="1" applyAlignment="1">
      <alignment horizontal="center"/>
    </xf>
    <xf numFmtId="0" fontId="19" fillId="0" borderId="158" xfId="0" applyFont="1" applyBorder="1" applyAlignment="1">
      <alignment horizontal="center"/>
    </xf>
    <xf numFmtId="0" fontId="19" fillId="0" borderId="159" xfId="0" applyFont="1" applyBorder="1" applyAlignment="1">
      <alignment horizontal="center"/>
    </xf>
    <xf numFmtId="3" fontId="19" fillId="0" borderId="159" xfId="0" applyNumberFormat="1" applyFont="1" applyBorder="1" applyAlignment="1">
      <alignment horizontal="center"/>
    </xf>
    <xf numFmtId="3" fontId="19" fillId="0" borderId="160" xfId="0" applyNumberFormat="1" applyFont="1" applyBorder="1" applyAlignment="1">
      <alignment horizontal="center"/>
    </xf>
    <xf numFmtId="0" fontId="19" fillId="0" borderId="20" xfId="0" applyFont="1" applyBorder="1"/>
    <xf numFmtId="3" fontId="10" fillId="0" borderId="161" xfId="0" applyNumberFormat="1" applyFont="1" applyFill="1" applyBorder="1"/>
    <xf numFmtId="3" fontId="10" fillId="0" borderId="162" xfId="0" applyNumberFormat="1" applyFont="1" applyBorder="1"/>
    <xf numFmtId="3" fontId="10" fillId="0" borderId="162" xfId="0" applyNumberFormat="1" applyFont="1" applyFill="1" applyBorder="1"/>
    <xf numFmtId="3" fontId="10" fillId="0" borderId="163" xfId="0" applyNumberFormat="1" applyFont="1" applyFill="1" applyBorder="1"/>
    <xf numFmtId="3" fontId="24" fillId="0" borderId="0" xfId="0" applyNumberFormat="1" applyFont="1"/>
    <xf numFmtId="3" fontId="8" fillId="0" borderId="164" xfId="0" applyNumberFormat="1" applyFont="1" applyBorder="1"/>
    <xf numFmtId="3" fontId="8" fillId="0" borderId="23" xfId="0" applyNumberFormat="1" applyFont="1" applyFill="1" applyBorder="1"/>
    <xf numFmtId="3" fontId="9" fillId="0" borderId="79" xfId="0" applyNumberFormat="1" applyFont="1" applyFill="1" applyBorder="1"/>
    <xf numFmtId="0" fontId="25" fillId="0" borderId="0" xfId="0" applyFont="1"/>
    <xf numFmtId="3" fontId="9" fillId="0" borderId="165" xfId="0" applyNumberFormat="1" applyFont="1" applyBorder="1"/>
    <xf numFmtId="3" fontId="9" fillId="0" borderId="67" xfId="0" applyNumberFormat="1" applyFont="1" applyBorder="1"/>
    <xf numFmtId="3" fontId="9" fillId="0" borderId="153" xfId="0" applyNumberFormat="1" applyFont="1" applyFill="1" applyBorder="1"/>
    <xf numFmtId="3" fontId="8" fillId="0" borderId="166" xfId="0" applyNumberFormat="1" applyFont="1" applyFill="1" applyBorder="1"/>
    <xf numFmtId="3" fontId="10" fillId="0" borderId="167" xfId="0" applyNumberFormat="1" applyFont="1" applyBorder="1"/>
    <xf numFmtId="3" fontId="10" fillId="0" borderId="73" xfId="0" applyNumberFormat="1" applyFont="1" applyFill="1" applyBorder="1"/>
    <xf numFmtId="3" fontId="9" fillId="0" borderId="164" xfId="0" applyNumberFormat="1" applyFont="1" applyBorder="1"/>
    <xf numFmtId="3" fontId="8" fillId="0" borderId="155" xfId="0" applyNumberFormat="1" applyFont="1" applyFill="1" applyBorder="1"/>
    <xf numFmtId="165" fontId="9" fillId="0" borderId="103" xfId="0" applyNumberFormat="1" applyFont="1" applyBorder="1"/>
    <xf numFmtId="3" fontId="9" fillId="0" borderId="23" xfId="0" applyNumberFormat="1" applyFont="1" applyFill="1" applyBorder="1"/>
    <xf numFmtId="3" fontId="10" fillId="0" borderId="79" xfId="0" applyNumberFormat="1" applyFont="1" applyFill="1" applyBorder="1"/>
    <xf numFmtId="0" fontId="19" fillId="0" borderId="81" xfId="0" applyFont="1" applyBorder="1"/>
    <xf numFmtId="3" fontId="26" fillId="0" borderId="80" xfId="0" applyNumberFormat="1" applyFont="1" applyBorder="1"/>
    <xf numFmtId="0" fontId="8" fillId="0" borderId="0" xfId="0" applyFont="1" applyFill="1"/>
    <xf numFmtId="0" fontId="21" fillId="0" borderId="0" xfId="0" applyFont="1" applyFill="1"/>
    <xf numFmtId="0" fontId="27" fillId="0" borderId="0" xfId="0" applyFont="1" applyFill="1"/>
    <xf numFmtId="0" fontId="27" fillId="0" borderId="0" xfId="0" applyFont="1"/>
    <xf numFmtId="0" fontId="20" fillId="0" borderId="0" xfId="0" applyFont="1" applyFill="1"/>
    <xf numFmtId="0" fontId="77" fillId="0" borderId="0" xfId="0" applyFont="1" applyFill="1"/>
    <xf numFmtId="0" fontId="78" fillId="0" borderId="0" xfId="0" applyFont="1" applyFill="1"/>
    <xf numFmtId="0" fontId="79" fillId="0" borderId="0" xfId="0" applyFont="1" applyFill="1"/>
    <xf numFmtId="3" fontId="18" fillId="0" borderId="0" xfId="0" applyNumberFormat="1" applyFont="1" applyFill="1"/>
    <xf numFmtId="0" fontId="18" fillId="0" borderId="0" xfId="0" applyFont="1" applyFill="1"/>
    <xf numFmtId="0" fontId="24" fillId="0" borderId="0" xfId="0" applyFont="1" applyFill="1"/>
    <xf numFmtId="0" fontId="16" fillId="0" borderId="0" xfId="0" applyFont="1" applyFill="1"/>
    <xf numFmtId="0" fontId="75" fillId="0" borderId="0" xfId="0" applyFont="1" applyFill="1"/>
    <xf numFmtId="0" fontId="16" fillId="0" borderId="0" xfId="0" applyFont="1"/>
    <xf numFmtId="0" fontId="75" fillId="0" borderId="0" xfId="0" applyFont="1"/>
    <xf numFmtId="0" fontId="15" fillId="0" borderId="0" xfId="0" applyFont="1"/>
    <xf numFmtId="0" fontId="10" fillId="0" borderId="0" xfId="0" applyFont="1" applyFill="1"/>
    <xf numFmtId="0" fontId="28" fillId="0" borderId="13" xfId="0" applyFont="1" applyFill="1" applyBorder="1"/>
    <xf numFmtId="0" fontId="29" fillId="0" borderId="13" xfId="0" applyFont="1" applyBorder="1" applyAlignment="1"/>
    <xf numFmtId="0" fontId="29" fillId="0" borderId="12" xfId="0" applyFont="1" applyBorder="1" applyAlignment="1"/>
    <xf numFmtId="0" fontId="29" fillId="0" borderId="12" xfId="0" applyFont="1" applyBorder="1" applyAlignment="1">
      <alignment horizontal="center"/>
    </xf>
    <xf numFmtId="0" fontId="28" fillId="0" borderId="0" xfId="0" applyFont="1"/>
    <xf numFmtId="0" fontId="29" fillId="0" borderId="18" xfId="0" applyFont="1" applyBorder="1"/>
    <xf numFmtId="0" fontId="29" fillId="0" borderId="18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8" fillId="0" borderId="17" xfId="0" applyFont="1" applyBorder="1"/>
    <xf numFmtId="0" fontId="28" fillId="0" borderId="18" xfId="0" applyFont="1" applyBorder="1"/>
    <xf numFmtId="0" fontId="28" fillId="0" borderId="18" xfId="0" applyFont="1" applyFill="1" applyBorder="1"/>
    <xf numFmtId="0" fontId="28" fillId="0" borderId="28" xfId="0" applyFont="1" applyFill="1" applyBorder="1"/>
    <xf numFmtId="0" fontId="29" fillId="0" borderId="65" xfId="0" applyFont="1" applyFill="1" applyBorder="1"/>
    <xf numFmtId="0" fontId="29" fillId="0" borderId="116" xfId="0" applyFont="1" applyFill="1" applyBorder="1"/>
    <xf numFmtId="0" fontId="28" fillId="0" borderId="66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55" xfId="0" applyFont="1" applyBorder="1"/>
    <xf numFmtId="3" fontId="28" fillId="0" borderId="57" xfId="0" applyNumberFormat="1" applyFont="1" applyBorder="1"/>
    <xf numFmtId="3" fontId="2" fillId="0" borderId="57" xfId="0" applyNumberFormat="1" applyFont="1" applyFill="1" applyBorder="1"/>
    <xf numFmtId="3" fontId="2" fillId="0" borderId="168" xfId="0" applyNumberFormat="1" applyFont="1" applyFill="1" applyBorder="1"/>
    <xf numFmtId="3" fontId="29" fillId="0" borderId="57" xfId="0" applyNumberFormat="1" applyFont="1" applyBorder="1"/>
    <xf numFmtId="0" fontId="28" fillId="0" borderId="59" xfId="0" applyFont="1" applyBorder="1" applyAlignment="1">
      <alignment horizontal="center"/>
    </xf>
    <xf numFmtId="3" fontId="28" fillId="0" borderId="63" xfId="0" applyNumberFormat="1" applyFont="1" applyBorder="1"/>
    <xf numFmtId="3" fontId="2" fillId="0" borderId="63" xfId="0" applyNumberFormat="1" applyFont="1" applyFill="1" applyBorder="1"/>
    <xf numFmtId="3" fontId="2" fillId="0" borderId="44" xfId="0" applyNumberFormat="1" applyFont="1" applyFill="1" applyBorder="1"/>
    <xf numFmtId="3" fontId="29" fillId="0" borderId="63" xfId="0" applyNumberFormat="1" applyFont="1" applyBorder="1"/>
    <xf numFmtId="0" fontId="28" fillId="0" borderId="42" xfId="0" applyFont="1" applyBorder="1" applyAlignment="1">
      <alignment horizontal="center"/>
    </xf>
    <xf numFmtId="0" fontId="28" fillId="0" borderId="40" xfId="0" applyFont="1" applyBorder="1"/>
    <xf numFmtId="3" fontId="28" fillId="0" borderId="40" xfId="0" applyNumberFormat="1" applyFont="1" applyBorder="1"/>
    <xf numFmtId="0" fontId="29" fillId="0" borderId="65" xfId="0" applyFont="1" applyBorder="1"/>
    <xf numFmtId="0" fontId="29" fillId="0" borderId="116" xfId="0" applyFont="1" applyBorder="1"/>
    <xf numFmtId="3" fontId="29" fillId="0" borderId="66" xfId="0" applyNumberFormat="1" applyFont="1" applyBorder="1"/>
    <xf numFmtId="0" fontId="29" fillId="0" borderId="83" xfId="0" applyFont="1" applyBorder="1"/>
    <xf numFmtId="0" fontId="29" fillId="0" borderId="31" xfId="0" applyFont="1" applyBorder="1"/>
    <xf numFmtId="3" fontId="29" fillId="0" borderId="28" xfId="0" applyNumberFormat="1" applyFont="1" applyBorder="1"/>
    <xf numFmtId="0" fontId="4" fillId="0" borderId="0" xfId="0" applyFont="1"/>
    <xf numFmtId="0" fontId="2" fillId="0" borderId="0" xfId="0" applyFont="1"/>
    <xf numFmtId="0" fontId="15" fillId="0" borderId="0" xfId="45" applyFont="1" applyBorder="1"/>
    <xf numFmtId="0" fontId="29" fillId="0" borderId="0" xfId="0" applyFont="1" applyFill="1"/>
    <xf numFmtId="0" fontId="30" fillId="0" borderId="0" xfId="0" applyFont="1" applyFill="1"/>
    <xf numFmtId="0" fontId="6" fillId="0" borderId="0" xfId="0" applyFont="1"/>
    <xf numFmtId="0" fontId="7" fillId="0" borderId="0" xfId="0" applyFont="1"/>
    <xf numFmtId="0" fontId="80" fillId="0" borderId="0" xfId="0" applyFont="1"/>
    <xf numFmtId="0" fontId="69" fillId="0" borderId="0" xfId="0" applyFont="1"/>
    <xf numFmtId="0" fontId="31" fillId="0" borderId="169" xfId="0" applyFont="1" applyFill="1" applyBorder="1" applyAlignment="1"/>
    <xf numFmtId="0" fontId="0" fillId="0" borderId="169" xfId="0" applyFill="1" applyBorder="1" applyAlignment="1"/>
    <xf numFmtId="0" fontId="0" fillId="0" borderId="0" xfId="0" applyFill="1"/>
    <xf numFmtId="0" fontId="32" fillId="0" borderId="8" xfId="55" quotePrefix="1" applyNumberFormat="1" applyFill="1">
      <alignment horizontal="left" vertical="center" indent="1"/>
    </xf>
    <xf numFmtId="0" fontId="32" fillId="0" borderId="8" xfId="55" quotePrefix="1" applyNumberFormat="1" applyFill="1" applyAlignment="1">
      <alignment horizontal="left" vertical="center" wrapText="1"/>
    </xf>
    <xf numFmtId="0" fontId="32" fillId="0" borderId="8" xfId="58" quotePrefix="1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2" fillId="0" borderId="8" xfId="58" quotePrefix="1" applyNumberFormat="1" applyFill="1">
      <alignment horizontal="left" vertical="center" indent="1"/>
    </xf>
    <xf numFmtId="3" fontId="32" fillId="0" borderId="8" xfId="57" applyNumberFormat="1" applyFill="1" applyAlignment="1">
      <alignment horizontal="right" vertical="center"/>
    </xf>
    <xf numFmtId="0" fontId="0" fillId="0" borderId="0" xfId="0" applyFill="1" applyAlignment="1">
      <alignment horizontal="right"/>
    </xf>
    <xf numFmtId="0" fontId="6" fillId="0" borderId="0" xfId="40" applyFont="1"/>
    <xf numFmtId="3" fontId="6" fillId="0" borderId="0" xfId="40" applyNumberFormat="1" applyFont="1"/>
    <xf numFmtId="0" fontId="6" fillId="0" borderId="0" xfId="40" applyFont="1" applyBorder="1"/>
    <xf numFmtId="165" fontId="6" fillId="0" borderId="0" xfId="40" applyNumberFormat="1" applyFont="1"/>
    <xf numFmtId="0" fontId="2" fillId="0" borderId="0" xfId="40" applyFont="1" applyAlignment="1">
      <alignment horizontal="center"/>
    </xf>
    <xf numFmtId="0" fontId="73" fillId="0" borderId="0" xfId="40" applyFont="1" applyFill="1"/>
    <xf numFmtId="0" fontId="73" fillId="0" borderId="0" xfId="40" applyFont="1"/>
    <xf numFmtId="0" fontId="23" fillId="0" borderId="0" xfId="40" applyFont="1" applyBorder="1"/>
    <xf numFmtId="3" fontId="23" fillId="0" borderId="0" xfId="40" applyNumberFormat="1" applyFont="1" applyBorder="1"/>
    <xf numFmtId="0" fontId="19" fillId="0" borderId="18" xfId="40" applyFont="1" applyBorder="1"/>
    <xf numFmtId="0" fontId="19" fillId="0" borderId="27" xfId="40" applyFont="1" applyBorder="1"/>
    <xf numFmtId="165" fontId="19" fillId="0" borderId="0" xfId="40" applyNumberFormat="1" applyFont="1" applyBorder="1"/>
    <xf numFmtId="0" fontId="33" fillId="0" borderId="103" xfId="40" applyFont="1" applyBorder="1"/>
    <xf numFmtId="0" fontId="33" fillId="0" borderId="104" xfId="40" applyFont="1" applyBorder="1"/>
    <xf numFmtId="0" fontId="33" fillId="0" borderId="48" xfId="40" applyFont="1" applyBorder="1" applyAlignment="1">
      <alignment horizontal="center"/>
    </xf>
    <xf numFmtId="0" fontId="33" fillId="0" borderId="140" xfId="40" applyFont="1" applyBorder="1" applyAlignment="1">
      <alignment horizontal="left"/>
    </xf>
    <xf numFmtId="0" fontId="33" fillId="0" borderId="0" xfId="40" applyFont="1" applyBorder="1" applyAlignment="1">
      <alignment horizontal="center"/>
    </xf>
    <xf numFmtId="0" fontId="19" fillId="0" borderId="0" xfId="40" applyFont="1" applyBorder="1"/>
    <xf numFmtId="0" fontId="2" fillId="0" borderId="0" xfId="40" applyFont="1" applyBorder="1" applyAlignment="1">
      <alignment horizontal="center"/>
    </xf>
    <xf numFmtId="0" fontId="5" fillId="0" borderId="0" xfId="40" applyFont="1" applyFill="1" applyBorder="1" applyAlignment="1">
      <alignment horizontal="center"/>
    </xf>
    <xf numFmtId="0" fontId="6" fillId="0" borderId="0" xfId="40" applyFont="1" applyFill="1" applyBorder="1" applyAlignment="1">
      <alignment horizontal="center"/>
    </xf>
    <xf numFmtId="0" fontId="6" fillId="0" borderId="0" xfId="40" applyFont="1" applyBorder="1" applyAlignment="1">
      <alignment horizontal="center"/>
    </xf>
    <xf numFmtId="0" fontId="34" fillId="0" borderId="0" xfId="40" applyFont="1" applyBorder="1" applyAlignment="1">
      <alignment horizontal="center"/>
    </xf>
    <xf numFmtId="0" fontId="17" fillId="25" borderId="134" xfId="40" applyFont="1" applyFill="1" applyBorder="1" applyAlignment="1">
      <alignment horizontal="center" wrapText="1"/>
    </xf>
    <xf numFmtId="0" fontId="17" fillId="25" borderId="149" xfId="40" applyFont="1" applyFill="1" applyBorder="1" applyAlignment="1">
      <alignment horizontal="center"/>
    </xf>
    <xf numFmtId="0" fontId="17" fillId="25" borderId="133" xfId="40" applyFont="1" applyFill="1" applyBorder="1" applyAlignment="1">
      <alignment horizontal="center"/>
    </xf>
    <xf numFmtId="166" fontId="17" fillId="25" borderId="136" xfId="40" applyNumberFormat="1" applyFont="1" applyFill="1" applyBorder="1" applyAlignment="1">
      <alignment horizontal="center"/>
    </xf>
    <xf numFmtId="165" fontId="17" fillId="25" borderId="133" xfId="40" applyNumberFormat="1" applyFont="1" applyFill="1" applyBorder="1" applyAlignment="1">
      <alignment horizontal="center"/>
    </xf>
    <xf numFmtId="0" fontId="14" fillId="25" borderId="133" xfId="40" applyFont="1" applyFill="1" applyBorder="1" applyAlignment="1">
      <alignment horizontal="center"/>
    </xf>
    <xf numFmtId="166" fontId="14" fillId="25" borderId="133" xfId="40" applyNumberFormat="1" applyFont="1" applyFill="1" applyBorder="1" applyAlignment="1">
      <alignment horizontal="center"/>
    </xf>
    <xf numFmtId="165" fontId="14" fillId="25" borderId="133" xfId="40" applyNumberFormat="1" applyFont="1" applyFill="1" applyBorder="1" applyAlignment="1">
      <alignment horizontal="center"/>
    </xf>
    <xf numFmtId="0" fontId="14" fillId="25" borderId="134" xfId="40" applyFont="1" applyFill="1" applyBorder="1" applyAlignment="1">
      <alignment horizontal="center"/>
    </xf>
    <xf numFmtId="166" fontId="14" fillId="25" borderId="134" xfId="40" applyNumberFormat="1" applyFont="1" applyFill="1" applyBorder="1" applyAlignment="1">
      <alignment horizontal="center"/>
    </xf>
    <xf numFmtId="165" fontId="14" fillId="25" borderId="170" xfId="40" applyNumberFormat="1" applyFont="1" applyFill="1" applyBorder="1" applyAlignment="1">
      <alignment horizontal="center"/>
    </xf>
    <xf numFmtId="0" fontId="14" fillId="25" borderId="134" xfId="40" applyFont="1" applyFill="1" applyBorder="1" applyAlignment="1">
      <alignment horizontal="center" wrapText="1"/>
    </xf>
    <xf numFmtId="166" fontId="14" fillId="25" borderId="171" xfId="40" applyNumberFormat="1" applyFont="1" applyFill="1" applyBorder="1" applyAlignment="1">
      <alignment horizontal="center"/>
    </xf>
    <xf numFmtId="166" fontId="17" fillId="25" borderId="148" xfId="40" applyNumberFormat="1" applyFont="1" applyFill="1" applyBorder="1" applyAlignment="1">
      <alignment horizontal="center"/>
    </xf>
    <xf numFmtId="165" fontId="17" fillId="25" borderId="171" xfId="40" applyNumberFormat="1" applyFont="1" applyFill="1" applyBorder="1" applyAlignment="1">
      <alignment horizontal="center"/>
    </xf>
    <xf numFmtId="0" fontId="17" fillId="25" borderId="133" xfId="40" applyFont="1" applyFill="1" applyBorder="1" applyAlignment="1">
      <alignment horizontal="center" wrapText="1"/>
    </xf>
    <xf numFmtId="165" fontId="17" fillId="0" borderId="171" xfId="40" applyNumberFormat="1" applyFont="1" applyFill="1" applyBorder="1" applyAlignment="1">
      <alignment horizontal="center" wrapText="1"/>
    </xf>
    <xf numFmtId="166" fontId="17" fillId="0" borderId="133" xfId="40" applyNumberFormat="1" applyFont="1" applyFill="1" applyBorder="1" applyAlignment="1">
      <alignment horizontal="center"/>
    </xf>
    <xf numFmtId="165" fontId="17" fillId="0" borderId="70" xfId="40" applyNumberFormat="1" applyFont="1" applyFill="1" applyBorder="1" applyAlignment="1">
      <alignment horizontal="center"/>
    </xf>
    <xf numFmtId="165" fontId="17" fillId="0" borderId="148" xfId="40" applyNumberFormat="1" applyFont="1" applyFill="1" applyBorder="1" applyAlignment="1">
      <alignment horizontal="center" wrapText="1"/>
    </xf>
    <xf numFmtId="165" fontId="17" fillId="0" borderId="133" xfId="40" applyNumberFormat="1" applyFont="1" applyFill="1" applyBorder="1" applyAlignment="1">
      <alignment horizontal="center" wrapText="1"/>
    </xf>
    <xf numFmtId="165" fontId="17" fillId="0" borderId="133" xfId="40" applyNumberFormat="1" applyFont="1" applyFill="1" applyBorder="1" applyAlignment="1">
      <alignment horizontal="center"/>
    </xf>
    <xf numFmtId="165" fontId="17" fillId="0" borderId="136" xfId="40" applyNumberFormat="1" applyFont="1" applyFill="1" applyBorder="1" applyAlignment="1">
      <alignment horizontal="center" wrapText="1"/>
    </xf>
    <xf numFmtId="166" fontId="17" fillId="0" borderId="136" xfId="40" applyNumberFormat="1" applyFont="1" applyFill="1" applyBorder="1" applyAlignment="1">
      <alignment horizontal="center"/>
    </xf>
    <xf numFmtId="165" fontId="17" fillId="0" borderId="136" xfId="40" applyNumberFormat="1" applyFont="1" applyFill="1" applyBorder="1" applyAlignment="1">
      <alignment horizontal="center"/>
    </xf>
    <xf numFmtId="165" fontId="17" fillId="30" borderId="136" xfId="40" applyNumberFormat="1" applyFont="1" applyFill="1" applyBorder="1" applyAlignment="1">
      <alignment horizontal="center" wrapText="1"/>
    </xf>
    <xf numFmtId="0" fontId="35" fillId="0" borderId="172" xfId="40" applyFont="1" applyBorder="1" applyAlignment="1">
      <alignment horizontal="center"/>
    </xf>
    <xf numFmtId="3" fontId="17" fillId="0" borderId="79" xfId="40" applyNumberFormat="1" applyFont="1" applyBorder="1" applyAlignment="1">
      <alignment horizontal="center"/>
    </xf>
    <xf numFmtId="3" fontId="17" fillId="0" borderId="80" xfId="40" applyNumberFormat="1" applyFont="1" applyBorder="1" applyAlignment="1">
      <alignment horizontal="center"/>
    </xf>
    <xf numFmtId="0" fontId="17" fillId="0" borderId="73" xfId="40" applyFont="1" applyBorder="1" applyAlignment="1">
      <alignment horizontal="center"/>
    </xf>
    <xf numFmtId="165" fontId="17" fillId="0" borderId="80" xfId="40" applyNumberFormat="1" applyFont="1" applyBorder="1" applyAlignment="1">
      <alignment horizontal="centerContinuous"/>
    </xf>
    <xf numFmtId="3" fontId="14" fillId="0" borderId="80" xfId="40" applyNumberFormat="1" applyFont="1" applyBorder="1" applyAlignment="1">
      <alignment horizontal="center"/>
    </xf>
    <xf numFmtId="0" fontId="14" fillId="0" borderId="80" xfId="40" applyFont="1" applyBorder="1" applyAlignment="1">
      <alignment horizontal="center"/>
    </xf>
    <xf numFmtId="165" fontId="14" fillId="0" borderId="80" xfId="40" applyNumberFormat="1" applyFont="1" applyBorder="1" applyAlignment="1">
      <alignment horizontal="centerContinuous"/>
    </xf>
    <xf numFmtId="3" fontId="14" fillId="0" borderId="172" xfId="40" applyNumberFormat="1" applyFont="1" applyBorder="1" applyAlignment="1">
      <alignment horizontal="center"/>
    </xf>
    <xf numFmtId="0" fontId="14" fillId="0" borderId="172" xfId="40" applyFont="1" applyBorder="1" applyAlignment="1">
      <alignment horizontal="center"/>
    </xf>
    <xf numFmtId="165" fontId="14" fillId="0" borderId="74" xfId="40" applyNumberFormat="1" applyFont="1" applyBorder="1" applyAlignment="1">
      <alignment horizontal="centerContinuous"/>
    </xf>
    <xf numFmtId="0" fontId="14" fillId="0" borderId="72" xfId="40" applyFont="1" applyBorder="1" applyAlignment="1">
      <alignment horizontal="center"/>
    </xf>
    <xf numFmtId="3" fontId="17" fillId="0" borderId="172" xfId="40" applyNumberFormat="1" applyFont="1" applyBorder="1" applyAlignment="1">
      <alignment horizontal="center"/>
    </xf>
    <xf numFmtId="0" fontId="17" fillId="0" borderId="75" xfId="40" applyFont="1" applyBorder="1" applyAlignment="1">
      <alignment horizontal="center"/>
    </xf>
    <xf numFmtId="165" fontId="17" fillId="0" borderId="72" xfId="40" applyNumberFormat="1" applyFont="1" applyBorder="1" applyAlignment="1">
      <alignment horizontal="centerContinuous"/>
    </xf>
    <xf numFmtId="165" fontId="17" fillId="0" borderId="137" xfId="40" applyNumberFormat="1" applyFont="1" applyFill="1" applyBorder="1" applyAlignment="1">
      <alignment horizontal="center"/>
    </xf>
    <xf numFmtId="0" fontId="17" fillId="0" borderId="75" xfId="40" applyFont="1" applyFill="1" applyBorder="1" applyAlignment="1">
      <alignment horizontal="center"/>
    </xf>
    <xf numFmtId="165" fontId="17" fillId="0" borderId="76" xfId="40" applyNumberFormat="1" applyFont="1" applyFill="1" applyBorder="1" applyAlignment="1">
      <alignment horizontal="center"/>
    </xf>
    <xf numFmtId="165" fontId="17" fillId="0" borderId="67" xfId="40" applyNumberFormat="1" applyFont="1" applyFill="1" applyBorder="1" applyAlignment="1">
      <alignment horizontal="center"/>
    </xf>
    <xf numFmtId="0" fontId="17" fillId="0" borderId="72" xfId="40" applyFont="1" applyFill="1" applyBorder="1" applyAlignment="1">
      <alignment horizontal="center"/>
    </xf>
    <xf numFmtId="165" fontId="17" fillId="0" borderId="139" xfId="40" applyNumberFormat="1" applyFont="1" applyFill="1" applyBorder="1" applyAlignment="1">
      <alignment horizontal="center"/>
    </xf>
    <xf numFmtId="165" fontId="17" fillId="0" borderId="68" xfId="40" applyNumberFormat="1" applyFont="1" applyFill="1" applyBorder="1" applyAlignment="1">
      <alignment horizontal="center"/>
    </xf>
    <xf numFmtId="165" fontId="17" fillId="0" borderId="69" xfId="40" applyNumberFormat="1" applyFont="1" applyFill="1" applyBorder="1" applyAlignment="1">
      <alignment horizontal="center"/>
    </xf>
    <xf numFmtId="0" fontId="17" fillId="0" borderId="73" xfId="40" applyFont="1" applyFill="1" applyBorder="1" applyAlignment="1">
      <alignment horizontal="center"/>
    </xf>
    <xf numFmtId="165" fontId="17" fillId="30" borderId="68" xfId="40" applyNumberFormat="1" applyFont="1" applyFill="1" applyBorder="1" applyAlignment="1">
      <alignment horizontal="center"/>
    </xf>
    <xf numFmtId="0" fontId="14" fillId="0" borderId="17" xfId="40" applyFont="1" applyBorder="1"/>
    <xf numFmtId="3" fontId="17" fillId="25" borderId="23" xfId="40" applyNumberFormat="1" applyFont="1" applyFill="1" applyBorder="1" applyAlignment="1">
      <alignment horizontal="center"/>
    </xf>
    <xf numFmtId="3" fontId="17" fillId="25" borderId="27" xfId="40" applyNumberFormat="1" applyFont="1" applyFill="1" applyBorder="1" applyAlignment="1">
      <alignment horizontal="center"/>
    </xf>
    <xf numFmtId="0" fontId="17" fillId="25" borderId="26" xfId="40" applyNumberFormat="1" applyFont="1" applyFill="1" applyBorder="1" applyAlignment="1">
      <alignment horizontal="center"/>
    </xf>
    <xf numFmtId="165" fontId="17" fillId="25" borderId="27" xfId="40" applyNumberFormat="1" applyFont="1" applyFill="1" applyBorder="1" applyAlignment="1">
      <alignment horizontal="center"/>
    </xf>
    <xf numFmtId="3" fontId="14" fillId="25" borderId="27" xfId="40" applyNumberFormat="1" applyFont="1" applyFill="1" applyBorder="1" applyAlignment="1">
      <alignment horizontal="center"/>
    </xf>
    <xf numFmtId="0" fontId="14" fillId="25" borderId="27" xfId="40" applyNumberFormat="1" applyFont="1" applyFill="1" applyBorder="1" applyAlignment="1">
      <alignment horizontal="center"/>
    </xf>
    <xf numFmtId="3" fontId="14" fillId="25" borderId="17" xfId="40" applyNumberFormat="1" applyFont="1" applyFill="1" applyBorder="1" applyAlignment="1">
      <alignment horizontal="center"/>
    </xf>
    <xf numFmtId="0" fontId="14" fillId="25" borderId="17" xfId="40" applyNumberFormat="1" applyFont="1" applyFill="1" applyBorder="1" applyAlignment="1">
      <alignment horizontal="center"/>
    </xf>
    <xf numFmtId="0" fontId="14" fillId="25" borderId="19" xfId="40" applyNumberFormat="1" applyFont="1" applyFill="1" applyBorder="1" applyAlignment="1">
      <alignment horizontal="center"/>
    </xf>
    <xf numFmtId="3" fontId="14" fillId="25" borderId="17" xfId="40" applyNumberFormat="1" applyFont="1" applyFill="1" applyBorder="1" applyAlignment="1">
      <alignment horizontal="center" wrapText="1"/>
    </xf>
    <xf numFmtId="0" fontId="14" fillId="25" borderId="18" xfId="40" applyNumberFormat="1" applyFont="1" applyFill="1" applyBorder="1" applyAlignment="1">
      <alignment horizontal="center"/>
    </xf>
    <xf numFmtId="3" fontId="17" fillId="25" borderId="173" xfId="40" applyNumberFormat="1" applyFont="1" applyFill="1" applyBorder="1" applyAlignment="1">
      <alignment horizontal="center" wrapText="1"/>
    </xf>
    <xf numFmtId="0" fontId="17" fillId="25" borderId="140" xfId="40" applyNumberFormat="1" applyFont="1" applyFill="1" applyBorder="1" applyAlignment="1">
      <alignment horizontal="center"/>
    </xf>
    <xf numFmtId="0" fontId="17" fillId="25" borderId="48" xfId="40" applyNumberFormat="1" applyFont="1" applyFill="1" applyBorder="1" applyAlignment="1">
      <alignment horizontal="center"/>
    </xf>
    <xf numFmtId="3" fontId="17" fillId="25" borderId="80" xfId="40" applyNumberFormat="1" applyFont="1" applyFill="1" applyBorder="1" applyAlignment="1">
      <alignment horizontal="center" wrapText="1"/>
    </xf>
    <xf numFmtId="0" fontId="17" fillId="0" borderId="137" xfId="40" applyNumberFormat="1" applyFont="1" applyFill="1" applyBorder="1" applyAlignment="1">
      <alignment horizontal="center"/>
    </xf>
    <xf numFmtId="0" fontId="17" fillId="0" borderId="140" xfId="40" applyNumberFormat="1" applyFont="1" applyFill="1" applyBorder="1" applyAlignment="1">
      <alignment horizontal="center"/>
    </xf>
    <xf numFmtId="0" fontId="17" fillId="0" borderId="139" xfId="40" applyNumberFormat="1" applyFont="1" applyFill="1" applyBorder="1" applyAlignment="1">
      <alignment horizontal="center"/>
    </xf>
    <xf numFmtId="0" fontId="17" fillId="0" borderId="79" xfId="40" applyNumberFormat="1" applyFont="1" applyFill="1" applyBorder="1" applyAlignment="1">
      <alignment horizontal="center"/>
    </xf>
    <xf numFmtId="0" fontId="17" fillId="0" borderId="108" xfId="40" applyNumberFormat="1" applyFont="1" applyFill="1" applyBorder="1" applyAlignment="1">
      <alignment horizontal="center"/>
    </xf>
    <xf numFmtId="0" fontId="17" fillId="0" borderId="73" xfId="40" applyNumberFormat="1" applyFont="1" applyFill="1" applyBorder="1" applyAlignment="1">
      <alignment horizontal="center"/>
    </xf>
    <xf numFmtId="0" fontId="17" fillId="0" borderId="110" xfId="40" applyNumberFormat="1" applyFont="1" applyFill="1" applyBorder="1" applyAlignment="1">
      <alignment horizontal="center"/>
    </xf>
    <xf numFmtId="0" fontId="17" fillId="0" borderId="78" xfId="40" applyNumberFormat="1" applyFont="1" applyFill="1" applyBorder="1" applyAlignment="1">
      <alignment horizontal="center"/>
    </xf>
    <xf numFmtId="0" fontId="17" fillId="30" borderId="78" xfId="40" applyNumberFormat="1" applyFont="1" applyFill="1" applyBorder="1" applyAlignment="1">
      <alignment horizontal="center"/>
    </xf>
    <xf numFmtId="0" fontId="17" fillId="0" borderId="174" xfId="40" applyNumberFormat="1" applyFont="1" applyFill="1" applyBorder="1" applyAlignment="1">
      <alignment horizontal="center"/>
    </xf>
    <xf numFmtId="0" fontId="17" fillId="25" borderId="12" xfId="40" applyFont="1" applyFill="1" applyBorder="1"/>
    <xf numFmtId="3" fontId="14" fillId="25" borderId="16" xfId="40" applyNumberFormat="1" applyFont="1" applyFill="1" applyBorder="1"/>
    <xf numFmtId="3" fontId="14" fillId="25" borderId="25" xfId="40" applyNumberFormat="1" applyFont="1" applyFill="1" applyBorder="1"/>
    <xf numFmtId="3" fontId="14" fillId="25" borderId="24" xfId="40" applyNumberFormat="1" applyFont="1" applyFill="1" applyBorder="1"/>
    <xf numFmtId="165" fontId="14" fillId="25" borderId="25" xfId="40" applyNumberFormat="1" applyFont="1" applyFill="1" applyBorder="1"/>
    <xf numFmtId="3" fontId="14" fillId="25" borderId="12" xfId="40" applyNumberFormat="1" applyFont="1" applyFill="1" applyBorder="1"/>
    <xf numFmtId="165" fontId="14" fillId="25" borderId="15" xfId="40" applyNumberFormat="1" applyFont="1" applyFill="1" applyBorder="1"/>
    <xf numFmtId="3" fontId="14" fillId="25" borderId="13" xfId="40" applyNumberFormat="1" applyFont="1" applyFill="1" applyBorder="1"/>
    <xf numFmtId="3" fontId="17" fillId="25" borderId="12" xfId="40" applyNumberFormat="1" applyFont="1" applyFill="1" applyBorder="1"/>
    <xf numFmtId="3" fontId="17" fillId="25" borderId="14" xfId="40" applyNumberFormat="1" applyFont="1" applyFill="1" applyBorder="1"/>
    <xf numFmtId="165" fontId="17" fillId="25" borderId="13" xfId="40" applyNumberFormat="1" applyFont="1" applyFill="1" applyBorder="1"/>
    <xf numFmtId="3" fontId="35" fillId="25" borderId="27" xfId="40" applyNumberFormat="1" applyFont="1" applyFill="1" applyBorder="1"/>
    <xf numFmtId="3" fontId="35" fillId="0" borderId="48" xfId="40" applyNumberFormat="1" applyFont="1" applyFill="1" applyBorder="1"/>
    <xf numFmtId="3" fontId="35" fillId="0" borderId="80" xfId="40" applyNumberFormat="1" applyFont="1" applyFill="1" applyBorder="1"/>
    <xf numFmtId="165" fontId="35" fillId="0" borderId="76" xfId="40" applyNumberFormat="1" applyFont="1" applyFill="1" applyBorder="1"/>
    <xf numFmtId="3" fontId="35" fillId="25" borderId="137" xfId="40" applyNumberFormat="1" applyFont="1" applyFill="1" applyBorder="1"/>
    <xf numFmtId="3" fontId="35" fillId="25" borderId="26" xfId="40" applyNumberFormat="1" applyFont="1" applyFill="1" applyBorder="1"/>
    <xf numFmtId="165" fontId="35" fillId="0" borderId="80" xfId="40" applyNumberFormat="1" applyFont="1" applyFill="1" applyBorder="1"/>
    <xf numFmtId="3" fontId="35" fillId="0" borderId="136" xfId="40" applyNumberFormat="1" applyFont="1" applyFill="1" applyBorder="1"/>
    <xf numFmtId="165" fontId="35" fillId="0" borderId="136" xfId="40" applyNumberFormat="1" applyFont="1" applyFill="1" applyBorder="1"/>
    <xf numFmtId="3" fontId="35" fillId="30" borderId="136" xfId="40" applyNumberFormat="1" applyFont="1" applyFill="1" applyBorder="1"/>
    <xf numFmtId="166" fontId="35" fillId="0" borderId="70" xfId="40" applyNumberFormat="1" applyFont="1" applyFill="1" applyBorder="1"/>
    <xf numFmtId="0" fontId="17" fillId="25" borderId="175" xfId="40" applyFont="1" applyFill="1" applyBorder="1"/>
    <xf numFmtId="3" fontId="14" fillId="25" borderId="51" xfId="40" applyNumberFormat="1" applyFont="1" applyFill="1" applyBorder="1"/>
    <xf numFmtId="3" fontId="14" fillId="25" borderId="47" xfId="40" applyNumberFormat="1" applyFont="1" applyFill="1" applyBorder="1"/>
    <xf numFmtId="3" fontId="14" fillId="25" borderId="43" xfId="40" applyNumberFormat="1" applyFont="1" applyFill="1" applyBorder="1"/>
    <xf numFmtId="165" fontId="14" fillId="25" borderId="47" xfId="40" applyNumberFormat="1" applyFont="1" applyFill="1" applyBorder="1"/>
    <xf numFmtId="3" fontId="14" fillId="25" borderId="175" xfId="40" applyNumberFormat="1" applyFont="1" applyFill="1" applyBorder="1"/>
    <xf numFmtId="165" fontId="14" fillId="25" borderId="131" xfId="40" applyNumberFormat="1" applyFont="1" applyFill="1" applyBorder="1"/>
    <xf numFmtId="3" fontId="14" fillId="25" borderId="49" xfId="40" applyNumberFormat="1" applyFont="1" applyFill="1" applyBorder="1"/>
    <xf numFmtId="3" fontId="17" fillId="25" borderId="175" xfId="40" applyNumberFormat="1" applyFont="1" applyFill="1" applyBorder="1"/>
    <xf numFmtId="3" fontId="17" fillId="25" borderId="45" xfId="40" applyNumberFormat="1" applyFont="1" applyFill="1" applyBorder="1"/>
    <xf numFmtId="165" fontId="17" fillId="25" borderId="49" xfId="40" applyNumberFormat="1" applyFont="1" applyFill="1" applyBorder="1"/>
    <xf numFmtId="3" fontId="35" fillId="25" borderId="47" xfId="40" applyNumberFormat="1" applyFont="1" applyFill="1" applyBorder="1"/>
    <xf numFmtId="3" fontId="35" fillId="0" borderId="49" xfId="40" applyNumberFormat="1" applyFont="1" applyFill="1" applyBorder="1"/>
    <xf numFmtId="3" fontId="35" fillId="0" borderId="94" xfId="40" applyNumberFormat="1" applyFont="1" applyFill="1" applyBorder="1"/>
    <xf numFmtId="165" fontId="35" fillId="0" borderId="92" xfId="40" applyNumberFormat="1" applyFont="1" applyFill="1" applyBorder="1"/>
    <xf numFmtId="3" fontId="36" fillId="0" borderId="45" xfId="40" applyNumberFormat="1" applyFont="1" applyFill="1" applyBorder="1"/>
    <xf numFmtId="3" fontId="36" fillId="0" borderId="94" xfId="40" applyNumberFormat="1" applyFont="1" applyFill="1" applyBorder="1"/>
    <xf numFmtId="165" fontId="36" fillId="0" borderId="92" xfId="40" applyNumberFormat="1" applyFont="1" applyFill="1" applyBorder="1"/>
    <xf numFmtId="3" fontId="36" fillId="0" borderId="47" xfId="40" applyNumberFormat="1" applyFont="1" applyFill="1" applyBorder="1"/>
    <xf numFmtId="165" fontId="36" fillId="0" borderId="94" xfId="40" applyNumberFormat="1" applyFont="1" applyFill="1" applyBorder="1"/>
    <xf numFmtId="3" fontId="36" fillId="0" borderId="55" xfId="40" applyNumberFormat="1" applyFont="1" applyFill="1" applyBorder="1"/>
    <xf numFmtId="165" fontId="36" fillId="0" borderId="55" xfId="40" applyNumberFormat="1" applyFont="1" applyFill="1" applyBorder="1"/>
    <xf numFmtId="3" fontId="36" fillId="30" borderId="55" xfId="40" applyNumberFormat="1" applyFont="1" applyFill="1" applyBorder="1"/>
    <xf numFmtId="166" fontId="36" fillId="0" borderId="92" xfId="40" applyNumberFormat="1" applyFont="1" applyFill="1" applyBorder="1"/>
    <xf numFmtId="0" fontId="37" fillId="25" borderId="63" xfId="40" applyFont="1" applyFill="1" applyBorder="1"/>
    <xf numFmtId="3" fontId="14" fillId="25" borderId="61" xfId="40" applyNumberFormat="1" applyFont="1" applyFill="1" applyBorder="1"/>
    <xf numFmtId="3" fontId="14" fillId="25" borderId="54" xfId="40" applyNumberFormat="1" applyFont="1" applyFill="1" applyBorder="1"/>
    <xf numFmtId="3" fontId="14" fillId="25" borderId="40" xfId="40" applyNumberFormat="1" applyFont="1" applyFill="1" applyBorder="1"/>
    <xf numFmtId="165" fontId="14" fillId="25" borderId="54" xfId="40" applyNumberFormat="1" applyFont="1" applyFill="1" applyBorder="1"/>
    <xf numFmtId="3" fontId="14" fillId="25" borderId="63" xfId="40" applyNumberFormat="1" applyFont="1" applyFill="1" applyBorder="1"/>
    <xf numFmtId="165" fontId="14" fillId="25" borderId="41" xfId="40" applyNumberFormat="1" applyFont="1" applyFill="1" applyBorder="1"/>
    <xf numFmtId="3" fontId="14" fillId="25" borderId="42" xfId="40" applyNumberFormat="1" applyFont="1" applyFill="1" applyBorder="1"/>
    <xf numFmtId="3" fontId="17" fillId="25" borderId="63" xfId="40" applyNumberFormat="1" applyFont="1" applyFill="1" applyBorder="1"/>
    <xf numFmtId="3" fontId="17" fillId="25" borderId="46" xfId="40" applyNumberFormat="1" applyFont="1" applyFill="1" applyBorder="1"/>
    <xf numFmtId="165" fontId="17" fillId="25" borderId="42" xfId="40" applyNumberFormat="1" applyFont="1" applyFill="1" applyBorder="1"/>
    <xf numFmtId="3" fontId="35" fillId="25" borderId="54" xfId="40" applyNumberFormat="1" applyFont="1" applyFill="1" applyBorder="1"/>
    <xf numFmtId="3" fontId="35" fillId="0" borderId="42" xfId="40" applyNumberFormat="1" applyFont="1" applyFill="1" applyBorder="1"/>
    <xf numFmtId="3" fontId="35" fillId="0" borderId="54" xfId="40" applyNumberFormat="1" applyFont="1" applyFill="1" applyBorder="1"/>
    <xf numFmtId="165" fontId="35" fillId="0" borderId="95" xfId="40" applyNumberFormat="1" applyFont="1" applyFill="1" applyBorder="1"/>
    <xf numFmtId="3" fontId="36" fillId="0" borderId="46" xfId="40" applyNumberFormat="1" applyFont="1" applyFill="1" applyBorder="1"/>
    <xf numFmtId="3" fontId="36" fillId="0" borderId="54" xfId="40" applyNumberFormat="1" applyFont="1" applyFill="1" applyBorder="1"/>
    <xf numFmtId="165" fontId="36" fillId="0" borderId="95" xfId="40" applyNumberFormat="1" applyFont="1" applyFill="1" applyBorder="1"/>
    <xf numFmtId="165" fontId="36" fillId="0" borderId="54" xfId="40" applyNumberFormat="1" applyFont="1" applyFill="1" applyBorder="1"/>
    <xf numFmtId="3" fontId="36" fillId="0" borderId="40" xfId="40" applyNumberFormat="1" applyFont="1" applyFill="1" applyBorder="1"/>
    <xf numFmtId="165" fontId="36" fillId="0" borderId="40" xfId="40" applyNumberFormat="1" applyFont="1" applyFill="1" applyBorder="1"/>
    <xf numFmtId="3" fontId="36" fillId="30" borderId="40" xfId="40" applyNumberFormat="1" applyFont="1" applyFill="1" applyBorder="1"/>
    <xf numFmtId="166" fontId="36" fillId="0" borderId="95" xfId="40" applyNumberFormat="1" applyFont="1" applyFill="1" applyBorder="1"/>
    <xf numFmtId="0" fontId="17" fillId="25" borderId="63" xfId="40" applyFont="1" applyFill="1" applyBorder="1"/>
    <xf numFmtId="0" fontId="17" fillId="25" borderId="101" xfId="40" applyFont="1" applyFill="1" applyBorder="1"/>
    <xf numFmtId="3" fontId="17" fillId="25" borderId="101" xfId="40" applyNumberFormat="1" applyFont="1" applyFill="1" applyBorder="1"/>
    <xf numFmtId="3" fontId="17" fillId="25" borderId="98" xfId="40" applyNumberFormat="1" applyFont="1" applyFill="1" applyBorder="1"/>
    <xf numFmtId="165" fontId="17" fillId="25" borderId="100" xfId="40" applyNumberFormat="1" applyFont="1" applyFill="1" applyBorder="1"/>
    <xf numFmtId="3" fontId="35" fillId="25" borderId="110" xfId="40" applyNumberFormat="1" applyFont="1" applyFill="1" applyBorder="1"/>
    <xf numFmtId="3" fontId="35" fillId="0" borderId="100" xfId="40" applyNumberFormat="1" applyFont="1" applyFill="1" applyBorder="1"/>
    <xf numFmtId="3" fontId="36" fillId="0" borderId="98" xfId="40" applyNumberFormat="1" applyFont="1" applyFill="1" applyBorder="1"/>
    <xf numFmtId="3" fontId="36" fillId="0" borderId="110" xfId="40" applyNumberFormat="1" applyFont="1" applyFill="1" applyBorder="1"/>
    <xf numFmtId="3" fontId="36" fillId="0" borderId="91" xfId="40" applyNumberFormat="1" applyFont="1" applyFill="1" applyBorder="1"/>
    <xf numFmtId="3" fontId="36" fillId="30" borderId="91" xfId="40" applyNumberFormat="1" applyFont="1" applyFill="1" applyBorder="1"/>
    <xf numFmtId="0" fontId="17" fillId="25" borderId="176" xfId="40" applyFont="1" applyFill="1" applyBorder="1" applyAlignment="1"/>
    <xf numFmtId="3" fontId="14" fillId="25" borderId="177" xfId="40" applyNumberFormat="1" applyFont="1" applyFill="1" applyBorder="1"/>
    <xf numFmtId="3" fontId="14" fillId="25" borderId="178" xfId="40" applyNumberFormat="1" applyFont="1" applyFill="1" applyBorder="1"/>
    <xf numFmtId="3" fontId="14" fillId="25" borderId="179" xfId="40" applyNumberFormat="1" applyFont="1" applyFill="1" applyBorder="1"/>
    <xf numFmtId="165" fontId="14" fillId="25" borderId="178" xfId="40" applyNumberFormat="1" applyFont="1" applyFill="1" applyBorder="1" applyAlignment="1">
      <alignment horizontal="center"/>
    </xf>
    <xf numFmtId="165" fontId="14" fillId="25" borderId="178" xfId="40" applyNumberFormat="1" applyFont="1" applyFill="1" applyBorder="1"/>
    <xf numFmtId="3" fontId="14" fillId="25" borderId="176" xfId="40" applyNumberFormat="1" applyFont="1" applyFill="1" applyBorder="1"/>
    <xf numFmtId="165" fontId="14" fillId="25" borderId="180" xfId="40" applyNumberFormat="1" applyFont="1" applyFill="1" applyBorder="1"/>
    <xf numFmtId="3" fontId="14" fillId="25" borderId="181" xfId="40" applyNumberFormat="1" applyFont="1" applyFill="1" applyBorder="1"/>
    <xf numFmtId="3" fontId="17" fillId="25" borderId="176" xfId="40" applyNumberFormat="1" applyFont="1" applyFill="1" applyBorder="1"/>
    <xf numFmtId="3" fontId="17" fillId="25" borderId="182" xfId="40" applyNumberFormat="1" applyFont="1" applyFill="1" applyBorder="1"/>
    <xf numFmtId="165" fontId="17" fillId="25" borderId="181" xfId="40" applyNumberFormat="1" applyFont="1" applyFill="1" applyBorder="1"/>
    <xf numFmtId="3" fontId="35" fillId="25" borderId="178" xfId="40" applyNumberFormat="1" applyFont="1" applyFill="1" applyBorder="1"/>
    <xf numFmtId="3" fontId="35" fillId="0" borderId="181" xfId="40" applyNumberFormat="1" applyFont="1" applyFill="1" applyBorder="1"/>
    <xf numFmtId="3" fontId="35" fillId="0" borderId="178" xfId="40" applyNumberFormat="1" applyFont="1" applyFill="1" applyBorder="1"/>
    <xf numFmtId="165" fontId="35" fillId="0" borderId="174" xfId="40" applyNumberFormat="1" applyFont="1" applyFill="1" applyBorder="1"/>
    <xf numFmtId="3" fontId="36" fillId="0" borderId="182" xfId="40" applyNumberFormat="1" applyFont="1" applyFill="1" applyBorder="1"/>
    <xf numFmtId="3" fontId="36" fillId="0" borderId="178" xfId="40" applyNumberFormat="1" applyFont="1" applyFill="1" applyBorder="1"/>
    <xf numFmtId="165" fontId="36" fillId="0" borderId="174" xfId="40" applyNumberFormat="1" applyFont="1" applyFill="1" applyBorder="1"/>
    <xf numFmtId="165" fontId="36" fillId="0" borderId="110" xfId="40" applyNumberFormat="1" applyFont="1" applyFill="1" applyBorder="1"/>
    <xf numFmtId="3" fontId="36" fillId="0" borderId="179" xfId="40" applyNumberFormat="1" applyFont="1" applyFill="1" applyBorder="1"/>
    <xf numFmtId="165" fontId="36" fillId="0" borderId="179" xfId="40" applyNumberFormat="1" applyFont="1" applyFill="1" applyBorder="1"/>
    <xf numFmtId="165" fontId="36" fillId="0" borderId="31" xfId="40" applyNumberFormat="1" applyFont="1" applyFill="1" applyBorder="1"/>
    <xf numFmtId="3" fontId="36" fillId="30" borderId="179" xfId="40" applyNumberFormat="1" applyFont="1" applyFill="1" applyBorder="1"/>
    <xf numFmtId="3" fontId="36" fillId="0" borderId="31" xfId="40" applyNumberFormat="1" applyFont="1" applyFill="1" applyBorder="1"/>
    <xf numFmtId="166" fontId="36" fillId="0" borderId="174" xfId="40" applyNumberFormat="1" applyFont="1" applyFill="1" applyBorder="1"/>
    <xf numFmtId="0" fontId="14" fillId="25" borderId="128" xfId="40" applyFont="1" applyFill="1" applyBorder="1"/>
    <xf numFmtId="3" fontId="14" fillId="0" borderId="14" xfId="40" applyNumberFormat="1" applyFont="1" applyBorder="1"/>
    <xf numFmtId="3" fontId="14" fillId="25" borderId="14" xfId="40" applyNumberFormat="1" applyFont="1" applyFill="1" applyBorder="1"/>
    <xf numFmtId="165" fontId="14" fillId="25" borderId="14" xfId="40" applyNumberFormat="1" applyFont="1" applyFill="1" applyBorder="1"/>
    <xf numFmtId="3" fontId="17" fillId="0" borderId="14" xfId="40" applyNumberFormat="1" applyFont="1" applyBorder="1"/>
    <xf numFmtId="165" fontId="17" fillId="25" borderId="14" xfId="40" applyNumberFormat="1" applyFont="1" applyFill="1" applyBorder="1"/>
    <xf numFmtId="3" fontId="35" fillId="0" borderId="14" xfId="40" applyNumberFormat="1" applyFont="1" applyBorder="1"/>
    <xf numFmtId="3" fontId="35" fillId="0" borderId="14" xfId="40" applyNumberFormat="1" applyFont="1" applyFill="1" applyBorder="1"/>
    <xf numFmtId="165" fontId="35" fillId="0" borderId="14" xfId="40" applyNumberFormat="1" applyFont="1" applyFill="1" applyBorder="1"/>
    <xf numFmtId="165" fontId="35" fillId="0" borderId="145" xfId="40" applyNumberFormat="1" applyFont="1" applyFill="1" applyBorder="1"/>
    <xf numFmtId="3" fontId="35" fillId="0" borderId="69" xfId="40" applyNumberFormat="1" applyFont="1" applyFill="1" applyBorder="1"/>
    <xf numFmtId="165" fontId="35" fillId="0" borderId="183" xfId="40" applyNumberFormat="1" applyFont="1" applyFill="1" applyBorder="1"/>
    <xf numFmtId="3" fontId="81" fillId="0" borderId="0" xfId="40" applyNumberFormat="1" applyFont="1" applyFill="1" applyBorder="1"/>
    <xf numFmtId="3" fontId="35" fillId="0" borderId="0" xfId="40" applyNumberFormat="1" applyFont="1" applyFill="1" applyBorder="1"/>
    <xf numFmtId="165" fontId="35" fillId="0" borderId="0" xfId="40" applyNumberFormat="1" applyFont="1" applyFill="1" applyBorder="1"/>
    <xf numFmtId="0" fontId="17" fillId="25" borderId="76" xfId="40" applyFont="1" applyFill="1" applyBorder="1"/>
    <xf numFmtId="3" fontId="14" fillId="25" borderId="79" xfId="40" applyNumberFormat="1" applyFont="1" applyFill="1" applyBorder="1"/>
    <xf numFmtId="3" fontId="14" fillId="25" borderId="80" xfId="40" applyNumberFormat="1" applyFont="1" applyFill="1" applyBorder="1"/>
    <xf numFmtId="3" fontId="14" fillId="25" borderId="73" xfId="40" applyNumberFormat="1" applyFont="1" applyFill="1" applyBorder="1"/>
    <xf numFmtId="165" fontId="14" fillId="25" borderId="75" xfId="40" applyNumberFormat="1" applyFont="1" applyFill="1" applyBorder="1"/>
    <xf numFmtId="165" fontId="14" fillId="25" borderId="80" xfId="40" applyNumberFormat="1" applyFont="1" applyFill="1" applyBorder="1"/>
    <xf numFmtId="3" fontId="14" fillId="25" borderId="172" xfId="40" applyNumberFormat="1" applyFont="1" applyFill="1" applyBorder="1"/>
    <xf numFmtId="165" fontId="14" fillId="25" borderId="74" xfId="40" applyNumberFormat="1" applyFont="1" applyFill="1" applyBorder="1"/>
    <xf numFmtId="3" fontId="14" fillId="25" borderId="72" xfId="40" applyNumberFormat="1" applyFont="1" applyFill="1" applyBorder="1"/>
    <xf numFmtId="3" fontId="17" fillId="25" borderId="172" xfId="40" applyNumberFormat="1" applyFont="1" applyFill="1" applyBorder="1"/>
    <xf numFmtId="3" fontId="17" fillId="25" borderId="75" xfId="40" applyNumberFormat="1" applyFont="1" applyFill="1" applyBorder="1"/>
    <xf numFmtId="165" fontId="17" fillId="25" borderId="72" xfId="40" applyNumberFormat="1" applyFont="1" applyFill="1" applyBorder="1"/>
    <xf numFmtId="3" fontId="35" fillId="25" borderId="80" xfId="40" applyNumberFormat="1" applyFont="1" applyFill="1" applyBorder="1"/>
    <xf numFmtId="3" fontId="35" fillId="0" borderId="72" xfId="40" applyNumberFormat="1" applyFont="1" applyFill="1" applyBorder="1"/>
    <xf numFmtId="3" fontId="35" fillId="0" borderId="73" xfId="40" applyNumberFormat="1" applyFont="1" applyFill="1" applyBorder="1"/>
    <xf numFmtId="3" fontId="35" fillId="25" borderId="79" xfId="40" applyNumberFormat="1" applyFont="1" applyFill="1" applyBorder="1"/>
    <xf numFmtId="3" fontId="35" fillId="25" borderId="73" xfId="40" applyNumberFormat="1" applyFont="1" applyFill="1" applyBorder="1"/>
    <xf numFmtId="3" fontId="35" fillId="0" borderId="133" xfId="40" applyNumberFormat="1" applyFont="1" applyFill="1" applyBorder="1"/>
    <xf numFmtId="165" fontId="35" fillId="0" borderId="70" xfId="40" applyNumberFormat="1" applyFont="1" applyFill="1" applyBorder="1"/>
    <xf numFmtId="0" fontId="17" fillId="25" borderId="57" xfId="40" applyFont="1" applyFill="1" applyBorder="1"/>
    <xf numFmtId="3" fontId="14" fillId="25" borderId="93" xfId="40" applyNumberFormat="1" applyFont="1" applyFill="1" applyBorder="1"/>
    <xf numFmtId="3" fontId="14" fillId="25" borderId="94" xfId="40" applyNumberFormat="1" applyFont="1" applyFill="1" applyBorder="1"/>
    <xf numFmtId="3" fontId="14" fillId="25" borderId="55" xfId="40" applyNumberFormat="1" applyFont="1" applyFill="1" applyBorder="1"/>
    <xf numFmtId="165" fontId="14" fillId="25" borderId="60" xfId="40" applyNumberFormat="1" applyFont="1" applyFill="1" applyBorder="1"/>
    <xf numFmtId="165" fontId="14" fillId="25" borderId="94" xfId="40" applyNumberFormat="1" applyFont="1" applyFill="1" applyBorder="1"/>
    <xf numFmtId="3" fontId="14" fillId="25" borderId="57" xfId="40" applyNumberFormat="1" applyFont="1" applyFill="1" applyBorder="1"/>
    <xf numFmtId="165" fontId="14" fillId="25" borderId="58" xfId="40" applyNumberFormat="1" applyFont="1" applyFill="1" applyBorder="1"/>
    <xf numFmtId="3" fontId="14" fillId="25" borderId="59" xfId="40" applyNumberFormat="1" applyFont="1" applyFill="1" applyBorder="1"/>
    <xf numFmtId="3" fontId="17" fillId="25" borderId="57" xfId="40" applyNumberFormat="1" applyFont="1" applyFill="1" applyBorder="1"/>
    <xf numFmtId="3" fontId="17" fillId="25" borderId="60" xfId="40" applyNumberFormat="1" applyFont="1" applyFill="1" applyBorder="1"/>
    <xf numFmtId="165" fontId="17" fillId="25" borderId="59" xfId="40" applyNumberFormat="1" applyFont="1" applyFill="1" applyBorder="1"/>
    <xf numFmtId="3" fontId="35" fillId="25" borderId="94" xfId="40" applyNumberFormat="1" applyFont="1" applyFill="1" applyBorder="1"/>
    <xf numFmtId="3" fontId="35" fillId="0" borderId="59" xfId="40" applyNumberFormat="1" applyFont="1" applyFill="1" applyBorder="1"/>
    <xf numFmtId="3" fontId="35" fillId="0" borderId="55" xfId="40" applyNumberFormat="1" applyFont="1" applyFill="1" applyBorder="1"/>
    <xf numFmtId="3" fontId="36" fillId="0" borderId="60" xfId="40" applyNumberFormat="1" applyFont="1" applyFill="1" applyBorder="1"/>
    <xf numFmtId="3" fontId="36" fillId="0" borderId="164" xfId="40" applyNumberFormat="1" applyFont="1" applyFill="1" applyBorder="1"/>
    <xf numFmtId="165" fontId="36" fillId="0" borderId="130" xfId="40" applyNumberFormat="1" applyFont="1" applyFill="1" applyBorder="1"/>
    <xf numFmtId="3" fontId="36" fillId="30" borderId="47" xfId="40" applyNumberFormat="1" applyFont="1" applyFill="1" applyBorder="1"/>
    <xf numFmtId="165" fontId="14" fillId="25" borderId="46" xfId="40" applyNumberFormat="1" applyFont="1" applyFill="1" applyBorder="1"/>
    <xf numFmtId="3" fontId="35" fillId="0" borderId="40" xfId="40" applyNumberFormat="1" applyFont="1" applyFill="1" applyBorder="1"/>
    <xf numFmtId="3" fontId="36" fillId="0" borderId="154" xfId="40" applyNumberFormat="1" applyFont="1" applyFill="1" applyBorder="1"/>
    <xf numFmtId="3" fontId="36" fillId="30" borderId="54" xfId="40" applyNumberFormat="1" applyFont="1" applyFill="1" applyBorder="1"/>
    <xf numFmtId="0" fontId="6" fillId="0" borderId="96" xfId="40" applyFont="1" applyBorder="1"/>
    <xf numFmtId="0" fontId="17" fillId="25" borderId="63" xfId="40" applyFont="1" applyFill="1" applyBorder="1" applyAlignment="1"/>
    <xf numFmtId="3" fontId="14" fillId="0" borderId="61" xfId="40" applyNumberFormat="1" applyFont="1" applyBorder="1"/>
    <xf numFmtId="3" fontId="14" fillId="0" borderId="54" xfId="40" applyNumberFormat="1" applyFont="1" applyBorder="1"/>
    <xf numFmtId="3" fontId="14" fillId="0" borderId="40" xfId="40" applyNumberFormat="1" applyFont="1" applyBorder="1"/>
    <xf numFmtId="3" fontId="14" fillId="0" borderId="63" xfId="40" applyNumberFormat="1" applyFont="1" applyBorder="1"/>
    <xf numFmtId="3" fontId="17" fillId="0" borderId="63" xfId="40" applyNumberFormat="1" applyFont="1" applyBorder="1"/>
    <xf numFmtId="3" fontId="35" fillId="0" borderId="54" xfId="40" applyNumberFormat="1" applyFont="1" applyBorder="1"/>
    <xf numFmtId="0" fontId="17" fillId="25" borderId="17" xfId="40" applyFont="1" applyFill="1" applyBorder="1"/>
    <xf numFmtId="3" fontId="14" fillId="25" borderId="109" xfId="40" applyNumberFormat="1" applyFont="1" applyFill="1" applyBorder="1"/>
    <xf numFmtId="3" fontId="14" fillId="25" borderId="110" xfId="40" applyNumberFormat="1" applyFont="1" applyFill="1" applyBorder="1"/>
    <xf numFmtId="3" fontId="14" fillId="25" borderId="91" xfId="40" applyNumberFormat="1" applyFont="1" applyFill="1" applyBorder="1"/>
    <xf numFmtId="165" fontId="14" fillId="25" borderId="98" xfId="40" applyNumberFormat="1" applyFont="1" applyFill="1" applyBorder="1"/>
    <xf numFmtId="165" fontId="14" fillId="25" borderId="110" xfId="40" applyNumberFormat="1" applyFont="1" applyFill="1" applyBorder="1"/>
    <xf numFmtId="3" fontId="14" fillId="25" borderId="101" xfId="40" applyNumberFormat="1" applyFont="1" applyFill="1" applyBorder="1"/>
    <xf numFmtId="165" fontId="14" fillId="25" borderId="106" xfId="40" applyNumberFormat="1" applyFont="1" applyFill="1" applyBorder="1"/>
    <xf numFmtId="3" fontId="14" fillId="25" borderId="100" xfId="40" applyNumberFormat="1" applyFont="1" applyFill="1" applyBorder="1"/>
    <xf numFmtId="3" fontId="35" fillId="0" borderId="91" xfId="40" applyNumberFormat="1" applyFont="1" applyFill="1" applyBorder="1"/>
    <xf numFmtId="165" fontId="35" fillId="0" borderId="108" xfId="40" applyNumberFormat="1" applyFont="1" applyFill="1" applyBorder="1"/>
    <xf numFmtId="165" fontId="36" fillId="0" borderId="108" xfId="40" applyNumberFormat="1" applyFont="1" applyFill="1" applyBorder="1"/>
    <xf numFmtId="3" fontId="36" fillId="0" borderId="35" xfId="40" applyNumberFormat="1" applyFont="1" applyFill="1" applyBorder="1"/>
    <xf numFmtId="165" fontId="36" fillId="0" borderId="91" xfId="40" applyNumberFormat="1" applyFont="1" applyFill="1" applyBorder="1"/>
    <xf numFmtId="3" fontId="36" fillId="0" borderId="184" xfId="40" applyNumberFormat="1" applyFont="1" applyFill="1" applyBorder="1"/>
    <xf numFmtId="3" fontId="36" fillId="30" borderId="110" xfId="40" applyNumberFormat="1" applyFont="1" applyFill="1" applyBorder="1"/>
    <xf numFmtId="165" fontId="14" fillId="25" borderId="75" xfId="40" applyNumberFormat="1" applyFont="1" applyFill="1" applyBorder="1" applyAlignment="1">
      <alignment horizontal="center"/>
    </xf>
    <xf numFmtId="165" fontId="35" fillId="0" borderId="68" xfId="40" applyNumberFormat="1" applyFont="1" applyFill="1" applyBorder="1"/>
    <xf numFmtId="3" fontId="35" fillId="30" borderId="73" xfId="40" applyNumberFormat="1" applyFont="1" applyFill="1" applyBorder="1"/>
    <xf numFmtId="165" fontId="14" fillId="25" borderId="80" xfId="40" applyNumberFormat="1" applyFont="1" applyFill="1" applyBorder="1" applyAlignment="1">
      <alignment horizontal="center"/>
    </xf>
    <xf numFmtId="3" fontId="35" fillId="0" borderId="78" xfId="40" applyNumberFormat="1" applyFont="1" applyFill="1" applyBorder="1"/>
    <xf numFmtId="3" fontId="35" fillId="25" borderId="78" xfId="40" applyNumberFormat="1" applyFont="1" applyFill="1" applyBorder="1"/>
    <xf numFmtId="165" fontId="35" fillId="0" borderId="78" xfId="40" applyNumberFormat="1" applyFont="1" applyFill="1" applyBorder="1"/>
    <xf numFmtId="3" fontId="35" fillId="25" borderId="185" xfId="40" applyNumberFormat="1" applyFont="1" applyFill="1" applyBorder="1"/>
    <xf numFmtId="165" fontId="35" fillId="0" borderId="186" xfId="40" applyNumberFormat="1" applyFont="1" applyFill="1" applyBorder="1"/>
    <xf numFmtId="3" fontId="35" fillId="30" borderId="78" xfId="40" applyNumberFormat="1" applyFont="1" applyFill="1" applyBorder="1"/>
    <xf numFmtId="0" fontId="14" fillId="25" borderId="0" xfId="40" applyFont="1" applyFill="1" applyBorder="1"/>
    <xf numFmtId="3" fontId="14" fillId="25" borderId="0" xfId="40" applyNumberFormat="1" applyFont="1" applyFill="1" applyBorder="1"/>
    <xf numFmtId="165" fontId="14" fillId="25" borderId="0" xfId="40" applyNumberFormat="1" applyFont="1" applyFill="1" applyBorder="1"/>
    <xf numFmtId="165" fontId="14" fillId="25" borderId="0" xfId="40" applyNumberFormat="1" applyFont="1" applyFill="1" applyBorder="1" applyAlignment="1">
      <alignment horizontal="center"/>
    </xf>
    <xf numFmtId="3" fontId="17" fillId="25" borderId="0" xfId="40" applyNumberFormat="1" applyFont="1" applyFill="1" applyBorder="1"/>
    <xf numFmtId="165" fontId="17" fillId="25" borderId="0" xfId="40" applyNumberFormat="1" applyFont="1" applyFill="1" applyBorder="1"/>
    <xf numFmtId="0" fontId="14" fillId="0" borderId="0" xfId="40" applyFont="1" applyBorder="1"/>
    <xf numFmtId="0" fontId="6" fillId="0" borderId="0" xfId="40" applyFont="1" applyFill="1"/>
    <xf numFmtId="0" fontId="17" fillId="0" borderId="0" xfId="40" applyFont="1" applyFill="1" applyBorder="1"/>
    <xf numFmtId="3" fontId="14" fillId="0" borderId="0" xfId="40" applyNumberFormat="1" applyFont="1" applyFill="1" applyBorder="1"/>
    <xf numFmtId="0" fontId="14" fillId="0" borderId="0" xfId="40" applyFont="1" applyFill="1" applyBorder="1"/>
    <xf numFmtId="165" fontId="14" fillId="0" borderId="0" xfId="40" applyNumberFormat="1" applyFont="1" applyFill="1" applyBorder="1"/>
    <xf numFmtId="0" fontId="6" fillId="0" borderId="0" xfId="40" applyFont="1" applyFill="1" applyBorder="1"/>
    <xf numFmtId="0" fontId="73" fillId="0" borderId="0" xfId="40" applyFont="1" applyFill="1" applyBorder="1"/>
    <xf numFmtId="0" fontId="17" fillId="0" borderId="0" xfId="40" applyFont="1" applyBorder="1"/>
    <xf numFmtId="3" fontId="14" fillId="0" borderId="0" xfId="40" applyNumberFormat="1" applyFont="1" applyBorder="1"/>
    <xf numFmtId="165" fontId="14" fillId="0" borderId="0" xfId="40" applyNumberFormat="1" applyFont="1" applyBorder="1"/>
    <xf numFmtId="0" fontId="14" fillId="0" borderId="0" xfId="40" applyFont="1"/>
    <xf numFmtId="0" fontId="73" fillId="0" borderId="0" xfId="40" applyFont="1" applyBorder="1"/>
    <xf numFmtId="0" fontId="11" fillId="0" borderId="0" xfId="40" applyFont="1"/>
    <xf numFmtId="0" fontId="15" fillId="0" borderId="0" xfId="40" applyFont="1" applyFill="1" applyBorder="1"/>
    <xf numFmtId="3" fontId="15" fillId="0" borderId="0" xfId="40" applyNumberFormat="1" applyFont="1" applyFill="1" applyBorder="1"/>
    <xf numFmtId="165" fontId="15" fillId="0" borderId="0" xfId="40" applyNumberFormat="1" applyFont="1" applyFill="1" applyBorder="1"/>
    <xf numFmtId="0" fontId="11" fillId="0" borderId="0" xfId="40" applyFont="1" applyFill="1" applyBorder="1"/>
    <xf numFmtId="0" fontId="70" fillId="0" borderId="0" xfId="40" applyFont="1" applyFill="1" applyBorder="1"/>
    <xf numFmtId="0" fontId="11" fillId="0" borderId="0" xfId="40" applyFont="1" applyBorder="1"/>
    <xf numFmtId="0" fontId="40" fillId="0" borderId="0" xfId="40" applyFont="1" applyFill="1" applyBorder="1"/>
    <xf numFmtId="0" fontId="10" fillId="0" borderId="0" xfId="40" applyFont="1" applyFill="1" applyBorder="1"/>
    <xf numFmtId="0" fontId="10" fillId="0" borderId="0" xfId="40" applyFont="1"/>
    <xf numFmtId="3" fontId="10" fillId="0" borderId="0" xfId="40" applyNumberFormat="1" applyFont="1" applyFill="1" applyBorder="1"/>
    <xf numFmtId="165" fontId="10" fillId="0" borderId="0" xfId="40" applyNumberFormat="1" applyFont="1" applyFill="1" applyBorder="1"/>
    <xf numFmtId="0" fontId="71" fillId="0" borderId="0" xfId="40" applyFont="1" applyFill="1" applyBorder="1"/>
    <xf numFmtId="0" fontId="10" fillId="0" borderId="0" xfId="40" applyFont="1" applyBorder="1"/>
    <xf numFmtId="3" fontId="11" fillId="0" borderId="0" xfId="40" applyNumberFormat="1" applyFont="1" applyFill="1" applyBorder="1"/>
    <xf numFmtId="165" fontId="11" fillId="0" borderId="0" xfId="40" applyNumberFormat="1" applyFont="1" applyFill="1" applyBorder="1"/>
    <xf numFmtId="3" fontId="6" fillId="0" borderId="0" xfId="40" applyNumberFormat="1" applyFont="1" applyFill="1" applyBorder="1"/>
    <xf numFmtId="165" fontId="6" fillId="0" borderId="0" xfId="40" applyNumberFormat="1" applyFont="1" applyFill="1" applyBorder="1"/>
    <xf numFmtId="3" fontId="6" fillId="0" borderId="0" xfId="40" applyNumberFormat="1" applyFont="1" applyBorder="1"/>
    <xf numFmtId="165" fontId="6" fillId="0" borderId="0" xfId="40" applyNumberFormat="1" applyFont="1" applyBorder="1"/>
    <xf numFmtId="3" fontId="69" fillId="0" borderId="115" xfId="0" applyNumberFormat="1" applyFont="1" applyFill="1" applyBorder="1"/>
    <xf numFmtId="0" fontId="4" fillId="0" borderId="71" xfId="0" applyFont="1" applyFill="1" applyBorder="1"/>
    <xf numFmtId="0" fontId="19" fillId="0" borderId="24" xfId="0" applyFont="1" applyBorder="1" applyAlignment="1">
      <alignment horizontal="center"/>
    </xf>
    <xf numFmtId="3" fontId="19" fillId="0" borderId="82" xfId="0" applyNumberFormat="1" applyFont="1" applyBorder="1" applyAlignment="1">
      <alignment horizontal="center"/>
    </xf>
    <xf numFmtId="0" fontId="3" fillId="27" borderId="71" xfId="0" applyFont="1" applyFill="1" applyBorder="1" applyAlignment="1">
      <alignment horizontal="centerContinuous"/>
    </xf>
    <xf numFmtId="0" fontId="19" fillId="0" borderId="132" xfId="0" applyFont="1" applyBorder="1"/>
    <xf numFmtId="3" fontId="76" fillId="0" borderId="43" xfId="50" applyNumberFormat="1" applyFont="1" applyFill="1" applyBorder="1"/>
    <xf numFmtId="3" fontId="11" fillId="0" borderId="130" xfId="0" applyNumberFormat="1" applyFont="1" applyBorder="1"/>
    <xf numFmtId="0" fontId="19" fillId="0" borderId="62" xfId="0" applyFont="1" applyBorder="1"/>
    <xf numFmtId="3" fontId="71" fillId="0" borderId="40" xfId="0" applyNumberFormat="1" applyFont="1" applyFill="1" applyBorder="1"/>
    <xf numFmtId="3" fontId="11" fillId="0" borderId="95" xfId="0" applyNumberFormat="1" applyFont="1" applyBorder="1"/>
    <xf numFmtId="0" fontId="8" fillId="0" borderId="62" xfId="0" applyFont="1" applyFill="1" applyBorder="1"/>
    <xf numFmtId="0" fontId="21" fillId="0" borderId="40" xfId="0" applyFont="1" applyFill="1" applyBorder="1"/>
    <xf numFmtId="0" fontId="27" fillId="0" borderId="40" xfId="0" applyFont="1" applyFill="1" applyBorder="1"/>
    <xf numFmtId="0" fontId="20" fillId="0" borderId="95" xfId="0" applyFont="1" applyFill="1" applyBorder="1"/>
    <xf numFmtId="0" fontId="20" fillId="0" borderId="187" xfId="0" applyFont="1" applyFill="1" applyBorder="1"/>
    <xf numFmtId="3" fontId="21" fillId="0" borderId="179" xfId="0" applyNumberFormat="1" applyFont="1" applyFill="1" applyBorder="1"/>
    <xf numFmtId="0" fontId="20" fillId="0" borderId="179" xfId="0" applyFont="1" applyFill="1" applyBorder="1"/>
    <xf numFmtId="3" fontId="11" fillId="0" borderId="179" xfId="0" applyNumberFormat="1" applyFont="1" applyBorder="1"/>
    <xf numFmtId="3" fontId="11" fillId="0" borderId="174" xfId="0" applyNumberFormat="1" applyFont="1" applyBorder="1"/>
    <xf numFmtId="0" fontId="4" fillId="0" borderId="171" xfId="0" applyFont="1" applyFill="1" applyBorder="1" applyAlignment="1">
      <alignment horizontal="center"/>
    </xf>
    <xf numFmtId="0" fontId="4" fillId="0" borderId="148" xfId="0" applyFont="1" applyFill="1" applyBorder="1" applyAlignment="1">
      <alignment horizontal="center"/>
    </xf>
    <xf numFmtId="0" fontId="4" fillId="0" borderId="17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0" fontId="4" fillId="0" borderId="83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3" fontId="2" fillId="0" borderId="83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3" fontId="2" fillId="0" borderId="29" xfId="0" applyNumberFormat="1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4" fillId="0" borderId="115" xfId="0" applyFont="1" applyFill="1" applyBorder="1" applyAlignment="1">
      <alignment horizontal="center"/>
    </xf>
    <xf numFmtId="0" fontId="4" fillId="0" borderId="117" xfId="0" applyFont="1" applyFill="1" applyBorder="1" applyAlignment="1">
      <alignment horizontal="center"/>
    </xf>
    <xf numFmtId="3" fontId="4" fillId="0" borderId="65" xfId="0" applyNumberFormat="1" applyFont="1" applyFill="1" applyBorder="1" applyAlignment="1">
      <alignment horizontal="center"/>
    </xf>
    <xf numFmtId="3" fontId="4" fillId="0" borderId="115" xfId="0" applyNumberFormat="1" applyFont="1" applyFill="1" applyBorder="1" applyAlignment="1">
      <alignment horizontal="center"/>
    </xf>
    <xf numFmtId="3" fontId="4" fillId="0" borderId="117" xfId="0" applyNumberFormat="1" applyFont="1" applyFill="1" applyBorder="1" applyAlignment="1">
      <alignment horizontal="center"/>
    </xf>
    <xf numFmtId="0" fontId="4" fillId="31" borderId="65" xfId="0" applyFont="1" applyFill="1" applyBorder="1" applyAlignment="1">
      <alignment horizontal="center"/>
    </xf>
    <xf numFmtId="0" fontId="4" fillId="31" borderId="115" xfId="0" applyFont="1" applyFill="1" applyBorder="1" applyAlignment="1">
      <alignment horizontal="center"/>
    </xf>
    <xf numFmtId="0" fontId="4" fillId="31" borderId="117" xfId="0" applyFont="1" applyFill="1" applyBorder="1" applyAlignment="1">
      <alignment horizontal="center"/>
    </xf>
    <xf numFmtId="0" fontId="4" fillId="31" borderId="20" xfId="0" applyFont="1" applyFill="1" applyBorder="1" applyAlignment="1">
      <alignment horizontal="center"/>
    </xf>
    <xf numFmtId="0" fontId="4" fillId="31" borderId="21" xfId="0" applyFont="1" applyFill="1" applyBorder="1" applyAlignment="1">
      <alignment horizontal="center"/>
    </xf>
    <xf numFmtId="0" fontId="4" fillId="31" borderId="83" xfId="0" applyFont="1" applyFill="1" applyBorder="1" applyAlignment="1">
      <alignment horizontal="center"/>
    </xf>
    <xf numFmtId="0" fontId="4" fillId="31" borderId="36" xfId="0" applyFont="1" applyFill="1" applyBorder="1" applyAlignment="1">
      <alignment horizontal="center"/>
    </xf>
    <xf numFmtId="0" fontId="4" fillId="31" borderId="29" xfId="0" applyFont="1" applyFill="1" applyBorder="1" applyAlignment="1">
      <alignment horizontal="center"/>
    </xf>
    <xf numFmtId="0" fontId="5" fillId="31" borderId="20" xfId="0" applyFont="1" applyFill="1" applyBorder="1" applyAlignment="1">
      <alignment horizontal="center"/>
    </xf>
    <xf numFmtId="0" fontId="5" fillId="31" borderId="21" xfId="0" applyFont="1" applyFill="1" applyBorder="1" applyAlignment="1">
      <alignment horizontal="center"/>
    </xf>
    <xf numFmtId="0" fontId="5" fillId="31" borderId="22" xfId="0" applyFont="1" applyFill="1" applyBorder="1" applyAlignment="1">
      <alignment horizontal="center"/>
    </xf>
    <xf numFmtId="0" fontId="8" fillId="0" borderId="0" xfId="0" applyFont="1" applyFill="1" applyAlignment="1">
      <alignment horizontal="left" vertical="top" wrapText="1"/>
    </xf>
    <xf numFmtId="0" fontId="15" fillId="0" borderId="188" xfId="58" quotePrefix="1" applyNumberFormat="1" applyFont="1" applyFill="1" applyBorder="1" applyAlignment="1">
      <alignment horizontal="center" vertical="center" wrapText="1"/>
    </xf>
    <xf numFmtId="0" fontId="15" fillId="0" borderId="189" xfId="0" applyFont="1" applyFill="1" applyBorder="1" applyAlignment="1">
      <alignment horizontal="center" vertical="center"/>
    </xf>
    <xf numFmtId="0" fontId="15" fillId="0" borderId="190" xfId="0" applyFont="1" applyFill="1" applyBorder="1" applyAlignment="1">
      <alignment horizontal="center" vertical="center"/>
    </xf>
  </cellXfs>
  <cellStyles count="71">
    <cellStyle name="0_mezer" xfId="1" xr:uid="{00000000-0005-0000-0000-000000000000}"/>
    <cellStyle name="1_mezera" xfId="2" xr:uid="{00000000-0005-0000-0000-000001000000}"/>
    <cellStyle name="2_mezery" xfId="3" xr:uid="{00000000-0005-0000-0000-000002000000}"/>
    <cellStyle name="20 % – Zvýraznění1 2" xfId="4" xr:uid="{00000000-0005-0000-0000-000003000000}"/>
    <cellStyle name="20 % – Zvýraznění2 2" xfId="5" xr:uid="{00000000-0005-0000-0000-000004000000}"/>
    <cellStyle name="20 % – Zvýraznění3 2" xfId="6" xr:uid="{00000000-0005-0000-0000-000005000000}"/>
    <cellStyle name="20 % – Zvýraznění4 2" xfId="7" xr:uid="{00000000-0005-0000-0000-000006000000}"/>
    <cellStyle name="20 % – Zvýraznění5 2" xfId="8" xr:uid="{00000000-0005-0000-0000-000007000000}"/>
    <cellStyle name="20 % – Zvýraznění6 2" xfId="9" xr:uid="{00000000-0005-0000-0000-000008000000}"/>
    <cellStyle name="40 % – Zvýraznění1 2" xfId="10" xr:uid="{00000000-0005-0000-0000-000009000000}"/>
    <cellStyle name="40 % – Zvýraznění2 2" xfId="11" xr:uid="{00000000-0005-0000-0000-00000A000000}"/>
    <cellStyle name="40 % – Zvýraznění3 2" xfId="12" xr:uid="{00000000-0005-0000-0000-00000B000000}"/>
    <cellStyle name="40 % – Zvýraznění4 2" xfId="13" xr:uid="{00000000-0005-0000-0000-00000C000000}"/>
    <cellStyle name="40 % – Zvýraznění5 2" xfId="14" xr:uid="{00000000-0005-0000-0000-00000D000000}"/>
    <cellStyle name="40 % – Zvýraznění6 2" xfId="15" xr:uid="{00000000-0005-0000-0000-00000E000000}"/>
    <cellStyle name="60 % – Zvýraznění1 2" xfId="16" xr:uid="{00000000-0005-0000-0000-00000F000000}"/>
    <cellStyle name="60 % – Zvýraznění2 2" xfId="17" xr:uid="{00000000-0005-0000-0000-000010000000}"/>
    <cellStyle name="60 % – Zvýraznění3 2" xfId="18" xr:uid="{00000000-0005-0000-0000-000011000000}"/>
    <cellStyle name="60 % – Zvýraznění4 2" xfId="19" xr:uid="{00000000-0005-0000-0000-000012000000}"/>
    <cellStyle name="60 % – Zvýraznění5 2" xfId="20" xr:uid="{00000000-0005-0000-0000-000013000000}"/>
    <cellStyle name="60 % – Zvýraznění6 2" xfId="21" xr:uid="{00000000-0005-0000-0000-000014000000}"/>
    <cellStyle name="Celkem 2" xfId="22" xr:uid="{00000000-0005-0000-0000-000015000000}"/>
    <cellStyle name="Čárka 2" xfId="23" xr:uid="{00000000-0005-0000-0000-000016000000}"/>
    <cellStyle name="Čárka 3" xfId="24" xr:uid="{00000000-0005-0000-0000-000017000000}"/>
    <cellStyle name="Čárka 4" xfId="25" xr:uid="{00000000-0005-0000-0000-000018000000}"/>
    <cellStyle name="čárky 2" xfId="26" xr:uid="{00000000-0005-0000-0000-000019000000}"/>
    <cellStyle name="čárky 4" xfId="27" xr:uid="{00000000-0005-0000-0000-00001A000000}"/>
    <cellStyle name="Chybně 2" xfId="28" xr:uid="{00000000-0005-0000-0000-00001B000000}"/>
    <cellStyle name="Kontrolní buňka 2" xfId="29" xr:uid="{00000000-0005-0000-0000-00001C000000}"/>
    <cellStyle name="Měna 2" xfId="30" xr:uid="{00000000-0005-0000-0000-00001D000000}"/>
    <cellStyle name="Nadpis 1 2" xfId="31" xr:uid="{00000000-0005-0000-0000-00001E000000}"/>
    <cellStyle name="Nadpis 2 2" xfId="32" xr:uid="{00000000-0005-0000-0000-00001F000000}"/>
    <cellStyle name="Nadpis 3 2" xfId="33" xr:uid="{00000000-0005-0000-0000-000020000000}"/>
    <cellStyle name="Nadpis 4 2" xfId="34" xr:uid="{00000000-0005-0000-0000-000021000000}"/>
    <cellStyle name="Název 2" xfId="35" xr:uid="{00000000-0005-0000-0000-000022000000}"/>
    <cellStyle name="Neutrální 2" xfId="36" xr:uid="{00000000-0005-0000-0000-000023000000}"/>
    <cellStyle name="Normální" xfId="0" builtinId="0"/>
    <cellStyle name="Normální 10" xfId="37" xr:uid="{00000000-0005-0000-0000-000025000000}"/>
    <cellStyle name="Normální 11" xfId="38" xr:uid="{00000000-0005-0000-0000-000026000000}"/>
    <cellStyle name="Normální 2" xfId="39" xr:uid="{00000000-0005-0000-0000-000027000000}"/>
    <cellStyle name="Normální 2 2" xfId="40" xr:uid="{00000000-0005-0000-0000-000028000000}"/>
    <cellStyle name="normální 3" xfId="41" xr:uid="{00000000-0005-0000-0000-000029000000}"/>
    <cellStyle name="Normální 3 2" xfId="42" xr:uid="{00000000-0005-0000-0000-00002A000000}"/>
    <cellStyle name="Normální 3 3" xfId="43" xr:uid="{00000000-0005-0000-0000-00002B000000}"/>
    <cellStyle name="Normální 4" xfId="44" xr:uid="{00000000-0005-0000-0000-00002C000000}"/>
    <cellStyle name="Normální 5" xfId="45" xr:uid="{00000000-0005-0000-0000-00002D000000}"/>
    <cellStyle name="Normální 6" xfId="46" xr:uid="{00000000-0005-0000-0000-00002E000000}"/>
    <cellStyle name="Normální 7" xfId="47" xr:uid="{00000000-0005-0000-0000-00002F000000}"/>
    <cellStyle name="Normální 8" xfId="48" xr:uid="{00000000-0005-0000-0000-000030000000}"/>
    <cellStyle name="Normální 9" xfId="49" xr:uid="{00000000-0005-0000-0000-000031000000}"/>
    <cellStyle name="normální_tab.2" xfId="50" xr:uid="{00000000-0005-0000-0000-000032000000}"/>
    <cellStyle name="normální_zákl.ukazatele95" xfId="51" xr:uid="{00000000-0005-0000-0000-000033000000}"/>
    <cellStyle name="Poznámka 2" xfId="52" xr:uid="{00000000-0005-0000-0000-000034000000}"/>
    <cellStyle name="Procenta 2" xfId="53" xr:uid="{00000000-0005-0000-0000-000035000000}"/>
    <cellStyle name="Propojená buňka 2" xfId="54" xr:uid="{00000000-0005-0000-0000-000036000000}"/>
    <cellStyle name="SAPBEXchaText" xfId="55" xr:uid="{00000000-0005-0000-0000-000037000000}"/>
    <cellStyle name="SAPBEXItemHeader" xfId="56" xr:uid="{00000000-0005-0000-0000-000038000000}"/>
    <cellStyle name="SAPBEXstdData" xfId="57" xr:uid="{00000000-0005-0000-0000-000039000000}"/>
    <cellStyle name="SAPBEXstdItem" xfId="58" xr:uid="{00000000-0005-0000-0000-00003A000000}"/>
    <cellStyle name="Správně 2" xfId="59" xr:uid="{00000000-0005-0000-0000-00003B000000}"/>
    <cellStyle name="Text upozornění 2" xfId="60" xr:uid="{00000000-0005-0000-0000-00003C000000}"/>
    <cellStyle name="Vstup 2" xfId="61" xr:uid="{00000000-0005-0000-0000-00003D000000}"/>
    <cellStyle name="Výpočet 2" xfId="62" xr:uid="{00000000-0005-0000-0000-00003E000000}"/>
    <cellStyle name="Výstup 2" xfId="63" xr:uid="{00000000-0005-0000-0000-00003F000000}"/>
    <cellStyle name="Vysvětlující text 2" xfId="64" xr:uid="{00000000-0005-0000-0000-000040000000}"/>
    <cellStyle name="Zvýraznění 1 2" xfId="65" xr:uid="{00000000-0005-0000-0000-000041000000}"/>
    <cellStyle name="Zvýraznění 2 2" xfId="66" xr:uid="{00000000-0005-0000-0000-000042000000}"/>
    <cellStyle name="Zvýraznění 3 2" xfId="67" xr:uid="{00000000-0005-0000-0000-000043000000}"/>
    <cellStyle name="Zvýraznění 4 2" xfId="68" xr:uid="{00000000-0005-0000-0000-000044000000}"/>
    <cellStyle name="Zvýraznění 5 2" xfId="69" xr:uid="{00000000-0005-0000-0000-000045000000}"/>
    <cellStyle name="Zvýraznění 6 2" xfId="70" xr:uid="{00000000-0005-0000-0000-00004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" cy="11906"/>
    <xdr:pic>
      <xdr:nvPicPr>
        <xdr:cNvPr id="2" name="BExMO7VFCN4EL59982UR4AJ25JNJ" descr="XX6TINEJADZGKR0CTM7ZRT0RA" hidden="1">
          <a:extLst>
            <a:ext uri="{FF2B5EF4-FFF2-40B4-BE49-F238E27FC236}">
              <a16:creationId xmlns:a16="http://schemas.microsoft.com/office/drawing/2014/main" id="{2228925F-BB5D-F6BE-DF3A-9693F000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3" name="BExU3EX5JJCXCII4YKUJBFBGIJR2" descr="OF5ZI9PI5WH36VPANJ2DYLNMI" hidden="1">
          <a:extLst>
            <a:ext uri="{FF2B5EF4-FFF2-40B4-BE49-F238E27FC236}">
              <a16:creationId xmlns:a16="http://schemas.microsoft.com/office/drawing/2014/main" id="{5BAF2535-18E9-BB53-8E60-9C4627D5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4" name="BEx1KD7H6UB1VYCJ7O61P562EIUY" descr="IQGV9140X0K0UPBL8OGU3I44J" hidden="1">
          <a:extLst>
            <a:ext uri="{FF2B5EF4-FFF2-40B4-BE49-F238E27FC236}">
              <a16:creationId xmlns:a16="http://schemas.microsoft.com/office/drawing/2014/main" id="{EC213EEF-F6AF-8C67-173E-30A86B87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5" name="BEx5BJQWS6YWHH4ZMSUAMD641V6Y" descr="ZTMFMXCIQSECDX38ALEFHUB00" hidden="1">
          <a:extLst>
            <a:ext uri="{FF2B5EF4-FFF2-40B4-BE49-F238E27FC236}">
              <a16:creationId xmlns:a16="http://schemas.microsoft.com/office/drawing/2014/main" id="{B5DB9E0E-FD8D-A8E3-043D-95350375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0</xdr:row>
      <xdr:rowOff>0</xdr:rowOff>
    </xdr:from>
    <xdr:ext cx="47625" cy="11906"/>
    <xdr:pic>
      <xdr:nvPicPr>
        <xdr:cNvPr id="6" name="BExVTO5Q8G2M7BPL4B2584LQS0R0" descr="OB6Q8NA4LZFE4GM9Y3V56BPMQ" hidden="1">
          <a:extLst>
            <a:ext uri="{FF2B5EF4-FFF2-40B4-BE49-F238E27FC236}">
              <a16:creationId xmlns:a16="http://schemas.microsoft.com/office/drawing/2014/main" id="{54FC73D1-50AF-6C08-5D11-9CC3E729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0</xdr:row>
      <xdr:rowOff>0</xdr:rowOff>
    </xdr:from>
    <xdr:ext cx="47625" cy="11906"/>
    <xdr:pic>
      <xdr:nvPicPr>
        <xdr:cNvPr id="7" name="BExIFSCLN1G86X78PFLTSMRP0US5" descr="9JK4SPV4DG7VTCZIILWHXQU5J" hidden="1">
          <a:extLst>
            <a:ext uri="{FF2B5EF4-FFF2-40B4-BE49-F238E27FC236}">
              <a16:creationId xmlns:a16="http://schemas.microsoft.com/office/drawing/2014/main" id="{547C6D26-A1EA-09FE-E045-4C82257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8" name="BEx1I152WN2D3A85O2XN0DGXCWHN" descr="KHBZFMANRA4UMJR1AB4M5NJNT" hidden="1">
          <a:extLst>
            <a:ext uri="{FF2B5EF4-FFF2-40B4-BE49-F238E27FC236}">
              <a16:creationId xmlns:a16="http://schemas.microsoft.com/office/drawing/2014/main" id="{9C3D7EAD-EF6C-28E8-F831-8C0EF03A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9" name="BExW9676P0SKCVKK25QCGHPA3PAD" descr="9A4PWZ20RMSRF0PNECCDM75CA" hidden="1">
          <a:extLst>
            <a:ext uri="{FF2B5EF4-FFF2-40B4-BE49-F238E27FC236}">
              <a16:creationId xmlns:a16="http://schemas.microsoft.com/office/drawing/2014/main" id="{0ADDF71E-8A27-DB30-6921-1B444CDD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10" name="BExW253QPOZK9KW8BJC3LBXGCG2N" descr="Y5HX37BEUWSN1NEFJKZJXI3SX" hidden="1">
          <a:extLst>
            <a:ext uri="{FF2B5EF4-FFF2-40B4-BE49-F238E27FC236}">
              <a16:creationId xmlns:a16="http://schemas.microsoft.com/office/drawing/2014/main" id="{9BDD362E-8EAB-DBB7-1865-77E011B2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1" name="BExS5CPQ8P8JOQPK7ANNKHLSGOKU" hidden="1">
          <a:extLst>
            <a:ext uri="{FF2B5EF4-FFF2-40B4-BE49-F238E27FC236}">
              <a16:creationId xmlns:a16="http://schemas.microsoft.com/office/drawing/2014/main" id="{5C03E1F8-A12F-C4AA-C4C7-DCC27718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2" name="BExMM0AVUAIRNJLXB1FW8R0YB4ZZ" hidden="1">
          <a:extLst>
            <a:ext uri="{FF2B5EF4-FFF2-40B4-BE49-F238E27FC236}">
              <a16:creationId xmlns:a16="http://schemas.microsoft.com/office/drawing/2014/main" id="{8E4DAE7E-5484-D932-B649-3DA4E58A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3" name="BExXZ7Y09CBS0XA7IPB3IRJ8RJM4" hidden="1">
          <a:extLst>
            <a:ext uri="{FF2B5EF4-FFF2-40B4-BE49-F238E27FC236}">
              <a16:creationId xmlns:a16="http://schemas.microsoft.com/office/drawing/2014/main" id="{8706D63E-3E70-603A-08D7-06C7BD1A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4" name="BExQ7SXS9VUG7P6CACU2J7R2SGIZ" hidden="1">
          <a:extLst>
            <a:ext uri="{FF2B5EF4-FFF2-40B4-BE49-F238E27FC236}">
              <a16:creationId xmlns:a16="http://schemas.microsoft.com/office/drawing/2014/main" id="{B535B655-3243-C7AB-AC92-6863C152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5" name="BEx5AQZ4ETQ9LMY5EBWVH20Z7VXQ" hidden="1">
          <a:extLst>
            <a:ext uri="{FF2B5EF4-FFF2-40B4-BE49-F238E27FC236}">
              <a16:creationId xmlns:a16="http://schemas.microsoft.com/office/drawing/2014/main" id="{416E033D-845D-CCC9-C4E7-156D4AD4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47625" cy="11906"/>
    <xdr:pic>
      <xdr:nvPicPr>
        <xdr:cNvPr id="16" name="BExUBK0YZ5VYFY8TTITJGJU9S06A" hidden="1">
          <a:extLst>
            <a:ext uri="{FF2B5EF4-FFF2-40B4-BE49-F238E27FC236}">
              <a16:creationId xmlns:a16="http://schemas.microsoft.com/office/drawing/2014/main" id="{64850CDB-C610-16A0-5258-A0C59203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0</xdr:row>
      <xdr:rowOff>0</xdr:rowOff>
    </xdr:from>
    <xdr:ext cx="47625" cy="11906"/>
    <xdr:pic>
      <xdr:nvPicPr>
        <xdr:cNvPr id="17" name="BExUEZCSSJ7RN4J18I2NUIQR2FZS" hidden="1">
          <a:extLst>
            <a:ext uri="{FF2B5EF4-FFF2-40B4-BE49-F238E27FC236}">
              <a16:creationId xmlns:a16="http://schemas.microsoft.com/office/drawing/2014/main" id="{C0D8D853-F857-2004-6864-E9483256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0</xdr:row>
      <xdr:rowOff>0</xdr:rowOff>
    </xdr:from>
    <xdr:ext cx="47625" cy="11906"/>
    <xdr:pic>
      <xdr:nvPicPr>
        <xdr:cNvPr id="18" name="BExS3JDQWF7U3F5JTEVOE16ASIYK" hidden="1">
          <a:extLst>
            <a:ext uri="{FF2B5EF4-FFF2-40B4-BE49-F238E27FC236}">
              <a16:creationId xmlns:a16="http://schemas.microsoft.com/office/drawing/2014/main" id="{D13D05D9-7C83-4E9E-DD33-0C19EE6D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0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19" name="BEx973S463FCQVJ7QDFBUIU0WJ3F" descr="ZQTVYL8DCSADVT0QMRXFLU0TR" hidden="1">
          <a:extLst>
            <a:ext uri="{FF2B5EF4-FFF2-40B4-BE49-F238E27FC236}">
              <a16:creationId xmlns:a16="http://schemas.microsoft.com/office/drawing/2014/main" id="{B7439F3B-55CF-2320-9AAE-B42D79C4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" name="BExRZO0PLWWMCLGRH7EH6UXYWGAJ" descr="9D4GQ34QB727H10MA3SSAR2R9" hidden="1">
          <a:extLst>
            <a:ext uri="{FF2B5EF4-FFF2-40B4-BE49-F238E27FC236}">
              <a16:creationId xmlns:a16="http://schemas.microsoft.com/office/drawing/2014/main" id="{F3E0A21C-1655-F6ED-8C3E-4983F2AD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FF915F76-6DD3-C440-F87A-9E743820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46339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id="{78C3D4B3-9144-2AA3-C3B6-2248A7A1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463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id="{DCE24033-4E92-2A02-7D43-9198BBED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24" name="BEx5FXJGJOT93D0J2IRJ3985IUMI" hidden="1">
          <a:extLst>
            <a:ext uri="{FF2B5EF4-FFF2-40B4-BE49-F238E27FC236}">
              <a16:creationId xmlns:a16="http://schemas.microsoft.com/office/drawing/2014/main" id="{CC2317D0-AC56-5544-61D5-D7275A92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25" name="BEx3RTMHAR35NUAAK49TV6NU7EPA" descr="QFXLG4ZCXTRQSJYFCKJ58G9N8" hidden="1">
          <a:extLst>
            <a:ext uri="{FF2B5EF4-FFF2-40B4-BE49-F238E27FC236}">
              <a16:creationId xmlns:a16="http://schemas.microsoft.com/office/drawing/2014/main" id="{10971F71-4AA9-40F1-39DD-1AAFF960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41514"/>
    <xdr:pic>
      <xdr:nvPicPr>
        <xdr:cNvPr id="26" name="BExS8T38WLC2R738ZC7BDJQAKJAJ" descr="MRI962L5PB0E0YWXCIBN82VJH" hidden="1">
          <a:extLst>
            <a:ext uri="{FF2B5EF4-FFF2-40B4-BE49-F238E27FC236}">
              <a16:creationId xmlns:a16="http://schemas.microsoft.com/office/drawing/2014/main" id="{C92A5E6A-0DB6-BF90-A62E-139BAF6A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415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27" name="BEx5F64BJ6DCM4EJH81D5ZFNPZ0V" descr="7DJ9FILZD2YPS6X1JBP9E76TU" hidden="1">
          <a:extLst>
            <a:ext uri="{FF2B5EF4-FFF2-40B4-BE49-F238E27FC236}">
              <a16:creationId xmlns:a16="http://schemas.microsoft.com/office/drawing/2014/main" id="{1A25EA7E-E451-9D37-7CB8-BB0372C4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28" name="BExQEXXHA3EEXR44LT6RKCDWM6ZT" hidden="1">
          <a:extLst>
            <a:ext uri="{FF2B5EF4-FFF2-40B4-BE49-F238E27FC236}">
              <a16:creationId xmlns:a16="http://schemas.microsoft.com/office/drawing/2014/main" id="{3C8D5119-2382-DDDA-40BD-EDCB7F1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9" name="BEx1X6AMHV6ZK3UJB2BXIJTJHYJU" descr="OALR4L95ELQLZ1Y1LETHM1CS9" hidden="1">
          <a:extLst>
            <a:ext uri="{FF2B5EF4-FFF2-40B4-BE49-F238E27FC236}">
              <a16:creationId xmlns:a16="http://schemas.microsoft.com/office/drawing/2014/main" id="{8EEB92FC-1B04-D9DD-E7EE-5CE70F03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30" name="BExSDIVCE09QKG3CT52PHCS6ZJ09" descr="9F076L7EQCF2COMMGCQG6BQGU" hidden="1">
          <a:extLst>
            <a:ext uri="{FF2B5EF4-FFF2-40B4-BE49-F238E27FC236}">
              <a16:creationId xmlns:a16="http://schemas.microsoft.com/office/drawing/2014/main" id="{A2FE92ED-7E97-532C-57F8-E7E57747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1" name="BEx1QZGQZBAWJ8591VXEIPUOVS7X" descr="MEW27CPIFG44B7E7HEQUUF5QF" hidden="1">
          <a:extLst>
            <a:ext uri="{FF2B5EF4-FFF2-40B4-BE49-F238E27FC236}">
              <a16:creationId xmlns:a16="http://schemas.microsoft.com/office/drawing/2014/main" id="{BEFB9DF4-C4E4-3196-D0E1-8FED04EC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" name="BExMF7LICJLPXSHM63A6EQ79YQKG" descr="U084VZL15IMB1OFRRAY6GVKAE" hidden="1">
          <a:extLst>
            <a:ext uri="{FF2B5EF4-FFF2-40B4-BE49-F238E27FC236}">
              <a16:creationId xmlns:a16="http://schemas.microsoft.com/office/drawing/2014/main" id="{614265CE-D71A-0C7C-1DD9-37A239C3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" name="BExS343F8GCKP6HTF9Y97L133DX8" descr="ZRF0KB1IYQSNV63CTXT25G67G" hidden="1">
          <a:extLst>
            <a:ext uri="{FF2B5EF4-FFF2-40B4-BE49-F238E27FC236}">
              <a16:creationId xmlns:a16="http://schemas.microsoft.com/office/drawing/2014/main" id="{D5A30CCC-9181-1E41-277E-C6C43BCD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" name="BExZMRC09W87CY4B73NPZMNH21AH" descr="78CUMI0OVLYJRSDRQ3V2YX812" hidden="1">
          <a:extLst>
            <a:ext uri="{FF2B5EF4-FFF2-40B4-BE49-F238E27FC236}">
              <a16:creationId xmlns:a16="http://schemas.microsoft.com/office/drawing/2014/main" id="{DB138C59-CE6F-5BDF-4A16-CAD995FE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5" name="BExZXVFJ4DY4I24AARDT4AMP6EN1" descr="TXSMH2MTH86CYKA26740RQPUC" hidden="1">
          <a:extLst>
            <a:ext uri="{FF2B5EF4-FFF2-40B4-BE49-F238E27FC236}">
              <a16:creationId xmlns:a16="http://schemas.microsoft.com/office/drawing/2014/main" id="{B8CF8E59-2EE0-832E-40C9-381A834B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6" name="BExOCUIOFQWUGTBU5ESTW3EYEP5C" descr="9BNF49V0R6VVYPHEVMJ3ABDQZ" hidden="1">
          <a:extLst>
            <a:ext uri="{FF2B5EF4-FFF2-40B4-BE49-F238E27FC236}">
              <a16:creationId xmlns:a16="http://schemas.microsoft.com/office/drawing/2014/main" id="{0C1C96C5-4A26-A39F-3E17-FFBA4220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7" name="BExU65O9OE4B4MQ2A3OYH13M8BZJ" descr="3INNIMMPDBB0JF37L81M6ID21" hidden="1">
          <a:extLst>
            <a:ext uri="{FF2B5EF4-FFF2-40B4-BE49-F238E27FC236}">
              <a16:creationId xmlns:a16="http://schemas.microsoft.com/office/drawing/2014/main" id="{0B35861F-837B-ECB5-8AD2-4B0D8FB6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41514"/>
    <xdr:pic>
      <xdr:nvPicPr>
        <xdr:cNvPr id="38" name="BExOPRCR0UW7TKXSV5WDTL348FGL" descr="S9JM17GP1802LHN4GT14BJYIC" hidden="1">
          <a:extLst>
            <a:ext uri="{FF2B5EF4-FFF2-40B4-BE49-F238E27FC236}">
              <a16:creationId xmlns:a16="http://schemas.microsoft.com/office/drawing/2014/main" id="{D84BEA70-6252-4373-97FE-041E6BB3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1415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39" name="BEx5OESAY2W8SEGI3TSB65EHJ04B" descr="9CN2Y88X8WYV1HWZG1QILY9BK" hidden="1">
          <a:extLst>
            <a:ext uri="{FF2B5EF4-FFF2-40B4-BE49-F238E27FC236}">
              <a16:creationId xmlns:a16="http://schemas.microsoft.com/office/drawing/2014/main" id="{DF033231-9A55-B111-7208-0ED52B9B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57490"/>
    <xdr:pic>
      <xdr:nvPicPr>
        <xdr:cNvPr id="40" name="BExGMWEQ2BYRY9BAO5T1X850MJN1" descr="AZ9ST0XDIOP50HSUFO5V31BR0" hidden="1">
          <a:extLst>
            <a:ext uri="{FF2B5EF4-FFF2-40B4-BE49-F238E27FC236}">
              <a16:creationId xmlns:a16="http://schemas.microsoft.com/office/drawing/2014/main" id="{FC567CB7-3526-F0F4-890B-01DCF235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0</xdr:row>
      <xdr:rowOff>152400</xdr:rowOff>
    </xdr:to>
    <xdr:pic>
      <xdr:nvPicPr>
        <xdr:cNvPr id="1064" name="Picture 1059" hidden="1">
          <a:extLst>
            <a:ext uri="{FF2B5EF4-FFF2-40B4-BE49-F238E27FC236}">
              <a16:creationId xmlns:a16="http://schemas.microsoft.com/office/drawing/2014/main" id="{994601CB-ED0B-EB33-3D31-9B0F7D7A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457200</xdr:colOff>
      <xdr:row>0</xdr:row>
      <xdr:rowOff>152400</xdr:rowOff>
    </xdr:to>
    <xdr:pic>
      <xdr:nvPicPr>
        <xdr:cNvPr id="1065" name="Picture 1124" hidden="1">
          <a:extLst>
            <a:ext uri="{FF2B5EF4-FFF2-40B4-BE49-F238E27FC236}">
              <a16:creationId xmlns:a16="http://schemas.microsoft.com/office/drawing/2014/main" id="{783E86D0-0DC6-7EDC-AA51-B6EA8EAB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29</xdr:col>
      <xdr:colOff>523875</xdr:colOff>
      <xdr:row>102</xdr:row>
      <xdr:rowOff>133350</xdr:rowOff>
    </xdr:to>
    <xdr:pic>
      <xdr:nvPicPr>
        <xdr:cNvPr id="1066" name="BExXRND8208TWULE9S50U89VKPB7" descr="ETUGZV0SKTQDQB8JOYY0DCX79" hidden="1">
          <a:extLst>
            <a:ext uri="{FF2B5EF4-FFF2-40B4-BE49-F238E27FC236}">
              <a16:creationId xmlns:a16="http://schemas.microsoft.com/office/drawing/2014/main" id="{C98F25B1-FD1A-38CE-11F5-FBFE9C41BA7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5688925" cy="1515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55</xdr:row>
      <xdr:rowOff>0</xdr:rowOff>
    </xdr:from>
    <xdr:ext cx="123825" cy="146339"/>
    <xdr:pic>
      <xdr:nvPicPr>
        <xdr:cNvPr id="44" name="BExQEGJP61DL2NZY6LMBHBZ0J5YT" descr="D6ZNRZJ7EX4GZT9RO8LE0C905" hidden="1">
          <a:extLst>
            <a:ext uri="{FF2B5EF4-FFF2-40B4-BE49-F238E27FC236}">
              <a16:creationId xmlns:a16="http://schemas.microsoft.com/office/drawing/2014/main" id="{34FFE4C1-ED21-5CF7-B3A1-C7557849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8162925"/>
          <a:ext cx="123825" cy="1463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45" name="BExTY1BCS6HZIF6HI5491FGHDVAE" descr="MJ6976KI2UH1IE8M227DUYXMJ" hidden="1">
          <a:extLst>
            <a:ext uri="{FF2B5EF4-FFF2-40B4-BE49-F238E27FC236}">
              <a16:creationId xmlns:a16="http://schemas.microsoft.com/office/drawing/2014/main" id="{CB11DB09-E377-C462-DF97-3CAC8F59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46" name="BExMO7VFCN4EL59982UR4AJ25JNJ" descr="XX6TINEJADZGKR0CTM7ZRT0RA" hidden="1">
          <a:extLst>
            <a:ext uri="{FF2B5EF4-FFF2-40B4-BE49-F238E27FC236}">
              <a16:creationId xmlns:a16="http://schemas.microsoft.com/office/drawing/2014/main" id="{C621C083-25A7-5DA9-46F5-BB32002C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47" name="BExU3EX5JJCXCII4YKUJBFBGIJR2" descr="OF5ZI9PI5WH36VPANJ2DYLNMI" hidden="1">
          <a:extLst>
            <a:ext uri="{FF2B5EF4-FFF2-40B4-BE49-F238E27FC236}">
              <a16:creationId xmlns:a16="http://schemas.microsoft.com/office/drawing/2014/main" id="{5C14BEB1-B372-56E7-3798-5DCDF4CC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48" name="BEx1KD7H6UB1VYCJ7O61P562EIUY" descr="IQGV9140X0K0UPBL8OGU3I44J" hidden="1">
          <a:extLst>
            <a:ext uri="{FF2B5EF4-FFF2-40B4-BE49-F238E27FC236}">
              <a16:creationId xmlns:a16="http://schemas.microsoft.com/office/drawing/2014/main" id="{1A88F6D2-93EC-9A49-A4BE-F83701A4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49" name="BEx5BJQWS6YWHH4ZMSUAMD641V6Y" descr="ZTMFMXCIQSECDX38ALEFHUB00" hidden="1">
          <a:extLst>
            <a:ext uri="{FF2B5EF4-FFF2-40B4-BE49-F238E27FC236}">
              <a16:creationId xmlns:a16="http://schemas.microsoft.com/office/drawing/2014/main" id="{2DCB6FAA-C9DC-496A-BFFD-72799BE9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65</xdr:row>
      <xdr:rowOff>0</xdr:rowOff>
    </xdr:from>
    <xdr:ext cx="47625" cy="11906"/>
    <xdr:pic>
      <xdr:nvPicPr>
        <xdr:cNvPr id="50" name="BExVTO5Q8G2M7BPL4B2584LQS0R0" descr="OB6Q8NA4LZFE4GM9Y3V56BPMQ" hidden="1">
          <a:extLst>
            <a:ext uri="{FF2B5EF4-FFF2-40B4-BE49-F238E27FC236}">
              <a16:creationId xmlns:a16="http://schemas.microsoft.com/office/drawing/2014/main" id="{68E39666-B86A-0786-39EC-9FFDF770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65</xdr:row>
      <xdr:rowOff>0</xdr:rowOff>
    </xdr:from>
    <xdr:ext cx="47625" cy="11906"/>
    <xdr:pic>
      <xdr:nvPicPr>
        <xdr:cNvPr id="51" name="BExIFSCLN1G86X78PFLTSMRP0US5" descr="9JK4SPV4DG7VTCZIILWHXQU5J" hidden="1">
          <a:extLst>
            <a:ext uri="{FF2B5EF4-FFF2-40B4-BE49-F238E27FC236}">
              <a16:creationId xmlns:a16="http://schemas.microsoft.com/office/drawing/2014/main" id="{DF44DC7C-4652-718C-E8D9-24EACA19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2" name="BEx1I152WN2D3A85O2XN0DGXCWHN" descr="KHBZFMANRA4UMJR1AB4M5NJNT" hidden="1">
          <a:extLst>
            <a:ext uri="{FF2B5EF4-FFF2-40B4-BE49-F238E27FC236}">
              <a16:creationId xmlns:a16="http://schemas.microsoft.com/office/drawing/2014/main" id="{02E1F037-160C-2E70-1147-5472BF0D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3" name="BExW9676P0SKCVKK25QCGHPA3PAD" descr="9A4PWZ20RMSRF0PNECCDM75CA" hidden="1">
          <a:extLst>
            <a:ext uri="{FF2B5EF4-FFF2-40B4-BE49-F238E27FC236}">
              <a16:creationId xmlns:a16="http://schemas.microsoft.com/office/drawing/2014/main" id="{55E15F85-D14C-D7F1-624C-FBE96551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54" name="BExW253QPOZK9KW8BJC3LBXGCG2N" descr="Y5HX37BEUWSN1NEFJKZJXI3SX" hidden="1">
          <a:extLst>
            <a:ext uri="{FF2B5EF4-FFF2-40B4-BE49-F238E27FC236}">
              <a16:creationId xmlns:a16="http://schemas.microsoft.com/office/drawing/2014/main" id="{3A2218E0-079A-1C33-DD43-4CBE7959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5" name="BExS5CPQ8P8JOQPK7ANNKHLSGOKU" hidden="1">
          <a:extLst>
            <a:ext uri="{FF2B5EF4-FFF2-40B4-BE49-F238E27FC236}">
              <a16:creationId xmlns:a16="http://schemas.microsoft.com/office/drawing/2014/main" id="{EF08BF54-4E5E-AF32-89A5-F1ED9D89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6" name="BExMM0AVUAIRNJLXB1FW8R0YB4ZZ" hidden="1">
          <a:extLst>
            <a:ext uri="{FF2B5EF4-FFF2-40B4-BE49-F238E27FC236}">
              <a16:creationId xmlns:a16="http://schemas.microsoft.com/office/drawing/2014/main" id="{5D907BDC-E478-8397-D60F-37F4725A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7" name="BExXZ7Y09CBS0XA7IPB3IRJ8RJM4" hidden="1">
          <a:extLst>
            <a:ext uri="{FF2B5EF4-FFF2-40B4-BE49-F238E27FC236}">
              <a16:creationId xmlns:a16="http://schemas.microsoft.com/office/drawing/2014/main" id="{539F0B08-B64D-5707-F71F-4D116D03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8" name="BExQ7SXS9VUG7P6CACU2J7R2SGIZ" hidden="1">
          <a:extLst>
            <a:ext uri="{FF2B5EF4-FFF2-40B4-BE49-F238E27FC236}">
              <a16:creationId xmlns:a16="http://schemas.microsoft.com/office/drawing/2014/main" id="{FAA78C64-BAE9-A14F-EB05-0F984918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59" name="BEx5AQZ4ETQ9LMY5EBWVH20Z7VXQ" hidden="1">
          <a:extLst>
            <a:ext uri="{FF2B5EF4-FFF2-40B4-BE49-F238E27FC236}">
              <a16:creationId xmlns:a16="http://schemas.microsoft.com/office/drawing/2014/main" id="{40AD97D9-6B9F-2820-2650-C7B7E3D4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47625" cy="11906"/>
    <xdr:pic>
      <xdr:nvPicPr>
        <xdr:cNvPr id="60" name="BExUBK0YZ5VYFY8TTITJGJU9S06A" hidden="1">
          <a:extLst>
            <a:ext uri="{FF2B5EF4-FFF2-40B4-BE49-F238E27FC236}">
              <a16:creationId xmlns:a16="http://schemas.microsoft.com/office/drawing/2014/main" id="{9FBD0EAA-9BF0-F975-D8C7-4E8F49CD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65</xdr:row>
      <xdr:rowOff>0</xdr:rowOff>
    </xdr:from>
    <xdr:ext cx="47625" cy="11906"/>
    <xdr:pic>
      <xdr:nvPicPr>
        <xdr:cNvPr id="61" name="BExUEZCSSJ7RN4J18I2NUIQR2FZS" hidden="1">
          <a:extLst>
            <a:ext uri="{FF2B5EF4-FFF2-40B4-BE49-F238E27FC236}">
              <a16:creationId xmlns:a16="http://schemas.microsoft.com/office/drawing/2014/main" id="{381B6551-DCB3-F2BB-0ACC-9AEEC094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65</xdr:row>
      <xdr:rowOff>0</xdr:rowOff>
    </xdr:from>
    <xdr:ext cx="47625" cy="11906"/>
    <xdr:pic>
      <xdr:nvPicPr>
        <xdr:cNvPr id="62" name="BExS3JDQWF7U3F5JTEVOE16ASIYK" hidden="1">
          <a:extLst>
            <a:ext uri="{FF2B5EF4-FFF2-40B4-BE49-F238E27FC236}">
              <a16:creationId xmlns:a16="http://schemas.microsoft.com/office/drawing/2014/main" id="{6E6A09E3-8EE1-8684-E9B6-D0899192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9591675"/>
          <a:ext cx="47625" cy="119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63" name="BEx973S463FCQVJ7QDFBUIU0WJ3F" descr="ZQTVYL8DCSADVT0QMRXFLU0TR" hidden="1">
          <a:extLst>
            <a:ext uri="{FF2B5EF4-FFF2-40B4-BE49-F238E27FC236}">
              <a16:creationId xmlns:a16="http://schemas.microsoft.com/office/drawing/2014/main" id="{AF7ACB15-8557-4BCF-33E7-A2042B0B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64" name="BExRZO0PLWWMCLGRH7EH6UXYWGAJ" descr="9D4GQ34QB727H10MA3SSAR2R9" hidden="1">
          <a:extLst>
            <a:ext uri="{FF2B5EF4-FFF2-40B4-BE49-F238E27FC236}">
              <a16:creationId xmlns:a16="http://schemas.microsoft.com/office/drawing/2014/main" id="{B96AE7BC-EE3D-EA34-FE0F-BA5D8241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65" name="BExBDP6HNAAJUM39SE5G2C8BKNRQ" descr="1TM64TL2QIMYV7WYSV2VLGXY4" hidden="1">
          <a:extLst>
            <a:ext uri="{FF2B5EF4-FFF2-40B4-BE49-F238E27FC236}">
              <a16:creationId xmlns:a16="http://schemas.microsoft.com/office/drawing/2014/main" id="{073E8136-F1EE-40E4-177E-53F2F93A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46339"/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0F68530F-4AA0-0303-8EF7-FA8C5143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4633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CA574903-3175-0A91-7CE4-546F7D8D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68" name="BEx5FXJGJOT93D0J2IRJ3985IUMI" hidden="1">
          <a:extLst>
            <a:ext uri="{FF2B5EF4-FFF2-40B4-BE49-F238E27FC236}">
              <a16:creationId xmlns:a16="http://schemas.microsoft.com/office/drawing/2014/main" id="{CB6BF630-E823-8255-DBDF-C7A7CF48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69" name="BEx3RTMHAR35NUAAK49TV6NU7EPA" descr="QFXLG4ZCXTRQSJYFCKJ58G9N8" hidden="1">
          <a:extLst>
            <a:ext uri="{FF2B5EF4-FFF2-40B4-BE49-F238E27FC236}">
              <a16:creationId xmlns:a16="http://schemas.microsoft.com/office/drawing/2014/main" id="{E4D211A9-C8CF-7806-5288-CF74A5A8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41514"/>
    <xdr:pic>
      <xdr:nvPicPr>
        <xdr:cNvPr id="70" name="BExS8T38WLC2R738ZC7BDJQAKJAJ" descr="MRI962L5PB0E0YWXCIBN82VJH" hidden="1">
          <a:extLst>
            <a:ext uri="{FF2B5EF4-FFF2-40B4-BE49-F238E27FC236}">
              <a16:creationId xmlns:a16="http://schemas.microsoft.com/office/drawing/2014/main" id="{2433F24A-EC66-604F-6DB1-508AFD76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415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71" name="BEx5F64BJ6DCM4EJH81D5ZFNPZ0V" descr="7DJ9FILZD2YPS6X1JBP9E76TU" hidden="1">
          <a:extLst>
            <a:ext uri="{FF2B5EF4-FFF2-40B4-BE49-F238E27FC236}">
              <a16:creationId xmlns:a16="http://schemas.microsoft.com/office/drawing/2014/main" id="{77222948-BEFF-BAAA-87DE-1B92FEA8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72" name="BExQEXXHA3EEXR44LT6RKCDWM6ZT" hidden="1">
          <a:extLst>
            <a:ext uri="{FF2B5EF4-FFF2-40B4-BE49-F238E27FC236}">
              <a16:creationId xmlns:a16="http://schemas.microsoft.com/office/drawing/2014/main" id="{383D7310-19F2-F2C5-DA2E-89A0FFE0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3" name="BEx1X6AMHV6ZK3UJB2BXIJTJHYJU" descr="OALR4L95ELQLZ1Y1LETHM1CS9" hidden="1">
          <a:extLst>
            <a:ext uri="{FF2B5EF4-FFF2-40B4-BE49-F238E27FC236}">
              <a16:creationId xmlns:a16="http://schemas.microsoft.com/office/drawing/2014/main" id="{0006CF54-6DD9-E21E-D950-A59E8608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74" name="BExSDIVCE09QKG3CT52PHCS6ZJ09" descr="9F076L7EQCF2COMMGCQG6BQGU" hidden="1">
          <a:extLst>
            <a:ext uri="{FF2B5EF4-FFF2-40B4-BE49-F238E27FC236}">
              <a16:creationId xmlns:a16="http://schemas.microsoft.com/office/drawing/2014/main" id="{3D6C6C3F-5285-AAC6-4945-A23C0BDF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5" name="BEx1QZGQZBAWJ8591VXEIPUOVS7X" descr="MEW27CPIFG44B7E7HEQUUF5QF" hidden="1">
          <a:extLst>
            <a:ext uri="{FF2B5EF4-FFF2-40B4-BE49-F238E27FC236}">
              <a16:creationId xmlns:a16="http://schemas.microsoft.com/office/drawing/2014/main" id="{B0742B36-57BB-9E5F-563D-FFBF3821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6" name="BExMF7LICJLPXSHM63A6EQ79YQKG" descr="U084VZL15IMB1OFRRAY6GVKAE" hidden="1">
          <a:extLst>
            <a:ext uri="{FF2B5EF4-FFF2-40B4-BE49-F238E27FC236}">
              <a16:creationId xmlns:a16="http://schemas.microsoft.com/office/drawing/2014/main" id="{B6B0A852-15FA-F363-27DC-50798E52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7" name="BExS343F8GCKP6HTF9Y97L133DX8" descr="ZRF0KB1IYQSNV63CTXT25G67G" hidden="1">
          <a:extLst>
            <a:ext uri="{FF2B5EF4-FFF2-40B4-BE49-F238E27FC236}">
              <a16:creationId xmlns:a16="http://schemas.microsoft.com/office/drawing/2014/main" id="{60A43034-8ECC-688C-70D0-4FEE1BAE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8" name="BExZMRC09W87CY4B73NPZMNH21AH" descr="78CUMI0OVLYJRSDRQ3V2YX812" hidden="1">
          <a:extLst>
            <a:ext uri="{FF2B5EF4-FFF2-40B4-BE49-F238E27FC236}">
              <a16:creationId xmlns:a16="http://schemas.microsoft.com/office/drawing/2014/main" id="{D56923CF-DBC2-B93F-827D-93EA54DE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79" name="BExZXVFJ4DY4I24AARDT4AMP6EN1" descr="TXSMH2MTH86CYKA26740RQPUC" hidden="1">
          <a:extLst>
            <a:ext uri="{FF2B5EF4-FFF2-40B4-BE49-F238E27FC236}">
              <a16:creationId xmlns:a16="http://schemas.microsoft.com/office/drawing/2014/main" id="{F0F5DDA1-7BDC-460B-751D-2A49C7E7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80" name="BExOCUIOFQWUGTBU5ESTW3EYEP5C" descr="9BNF49V0R6VVYPHEVMJ3ABDQZ" hidden="1">
          <a:extLst>
            <a:ext uri="{FF2B5EF4-FFF2-40B4-BE49-F238E27FC236}">
              <a16:creationId xmlns:a16="http://schemas.microsoft.com/office/drawing/2014/main" id="{8F8E6602-13E5-F86C-8B73-AA52B05C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23825"/>
    <xdr:pic>
      <xdr:nvPicPr>
        <xdr:cNvPr id="81" name="BExU65O9OE4B4MQ2A3OYH13M8BZJ" descr="3INNIMMPDBB0JF37L81M6ID21" hidden="1">
          <a:extLst>
            <a:ext uri="{FF2B5EF4-FFF2-40B4-BE49-F238E27FC236}">
              <a16:creationId xmlns:a16="http://schemas.microsoft.com/office/drawing/2014/main" id="{424E6D49-0D83-26D1-BD5D-69D7E806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141514"/>
    <xdr:pic>
      <xdr:nvPicPr>
        <xdr:cNvPr id="82" name="BExOPRCR0UW7TKXSV5WDTL348FGL" descr="S9JM17GP1802LHN4GT14BJYIC" hidden="1">
          <a:extLst>
            <a:ext uri="{FF2B5EF4-FFF2-40B4-BE49-F238E27FC236}">
              <a16:creationId xmlns:a16="http://schemas.microsoft.com/office/drawing/2014/main" id="{C17524DC-DB75-3509-DC08-2B01D4AF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1415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83" name="BEx5OESAY2W8SEGI3TSB65EHJ04B" descr="9CN2Y88X8WYV1HWZG1QILY9BK" hidden="1">
          <a:extLst>
            <a:ext uri="{FF2B5EF4-FFF2-40B4-BE49-F238E27FC236}">
              <a16:creationId xmlns:a16="http://schemas.microsoft.com/office/drawing/2014/main" id="{B4B807B2-C73E-BD46-65F5-83B63E4C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65</xdr:row>
      <xdr:rowOff>0</xdr:rowOff>
    </xdr:from>
    <xdr:ext cx="123825" cy="57490"/>
    <xdr:pic>
      <xdr:nvPicPr>
        <xdr:cNvPr id="84" name="BExGMWEQ2BYRY9BAO5T1X850MJN1" descr="AZ9ST0XDIOP50HSUFO5V31BR0" hidden="1">
          <a:extLst>
            <a:ext uri="{FF2B5EF4-FFF2-40B4-BE49-F238E27FC236}">
              <a16:creationId xmlns:a16="http://schemas.microsoft.com/office/drawing/2014/main" id="{6EC267D9-17CE-1008-BF1E-8FB86734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9591675"/>
          <a:ext cx="123825" cy="5749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695325</xdr:colOff>
      <xdr:row>65</xdr:row>
      <xdr:rowOff>152400</xdr:rowOff>
    </xdr:to>
    <xdr:pic>
      <xdr:nvPicPr>
        <xdr:cNvPr id="1108" name="Picture 1059" hidden="1">
          <a:extLst>
            <a:ext uri="{FF2B5EF4-FFF2-40B4-BE49-F238E27FC236}">
              <a16:creationId xmlns:a16="http://schemas.microsoft.com/office/drawing/2014/main" id="{9DA9A0EB-CB03-0072-5F81-B61A8A9D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0</xdr:colOff>
      <xdr:row>65</xdr:row>
      <xdr:rowOff>0</xdr:rowOff>
    </xdr:from>
    <xdr:to>
      <xdr:col>0</xdr:col>
      <xdr:colOff>457200</xdr:colOff>
      <xdr:row>65</xdr:row>
      <xdr:rowOff>152400</xdr:rowOff>
    </xdr:to>
    <xdr:pic>
      <xdr:nvPicPr>
        <xdr:cNvPr id="1109" name="Picture 1124" hidden="1">
          <a:extLst>
            <a:ext uri="{FF2B5EF4-FFF2-40B4-BE49-F238E27FC236}">
              <a16:creationId xmlns:a16="http://schemas.microsoft.com/office/drawing/2014/main" id="{23B4BED4-3525-E6E2-4EC6-14F625B1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48"/>
  <sheetViews>
    <sheetView tabSelected="1" zoomScaleNormal="100" zoomScaleSheetLayoutView="75" workbookViewId="0"/>
  </sheetViews>
  <sheetFormatPr defaultRowHeight="12" x14ac:dyDescent="0.2"/>
  <cols>
    <col min="1" max="1" width="5.5" style="11" customWidth="1"/>
    <col min="2" max="2" width="61.33203125" style="11" customWidth="1"/>
    <col min="3" max="3" width="14" style="11" customWidth="1"/>
    <col min="4" max="4" width="13.33203125" style="11" customWidth="1"/>
    <col min="5" max="5" width="14.1640625" style="11" customWidth="1"/>
    <col min="6" max="6" width="13.1640625" style="11" customWidth="1"/>
    <col min="7" max="7" width="12.5" style="11" customWidth="1"/>
    <col min="8" max="8" width="13" style="11" customWidth="1"/>
    <col min="9" max="9" width="14" style="11" customWidth="1"/>
    <col min="10" max="10" width="13.83203125" style="11" customWidth="1"/>
    <col min="11" max="12" width="12.5" style="11" customWidth="1"/>
    <col min="13" max="13" width="14.1640625" style="493" customWidth="1"/>
    <col min="14" max="14" width="14" style="11" customWidth="1"/>
    <col min="15" max="15" width="14.1640625" style="11" customWidth="1"/>
    <col min="16" max="16" width="13" style="11" customWidth="1"/>
    <col min="17" max="17" width="12.83203125" style="494" customWidth="1"/>
    <col min="18" max="18" width="14" style="11" customWidth="1"/>
    <col min="19" max="19" width="14.5" style="11" customWidth="1"/>
    <col min="20" max="20" width="13.83203125" style="11" customWidth="1"/>
    <col min="21" max="21" width="13.1640625" style="11" customWidth="1"/>
    <col min="22" max="22" width="12.33203125" style="11" customWidth="1"/>
    <col min="23" max="23" width="14.6640625" style="495" hidden="1" customWidth="1"/>
    <col min="24" max="25" width="13.83203125" style="495" hidden="1" customWidth="1"/>
    <col min="26" max="26" width="15.6640625" style="493" customWidth="1"/>
    <col min="27" max="27" width="14" style="493" customWidth="1"/>
    <col min="28" max="28" width="13.83203125" style="11" customWidth="1"/>
    <col min="29" max="29" width="12.6640625" style="11" customWidth="1"/>
    <col min="30" max="30" width="12.83203125" style="11" customWidth="1"/>
    <col min="31" max="31" width="14" style="11" customWidth="1"/>
    <col min="32" max="33" width="14.1640625" style="11" customWidth="1"/>
    <col min="34" max="34" width="13.1640625" style="11" customWidth="1"/>
    <col min="35" max="35" width="12.6640625" style="11" customWidth="1"/>
    <col min="36" max="36" width="15.5" style="11" customWidth="1"/>
    <col min="37" max="37" width="14.1640625" style="11" customWidth="1"/>
    <col min="38" max="38" width="13.33203125" style="11" customWidth="1"/>
    <col min="39" max="39" width="12" style="11" customWidth="1"/>
    <col min="40" max="40" width="12.33203125" style="11" customWidth="1"/>
    <col min="41" max="42" width="15.5" style="11" customWidth="1"/>
    <col min="43" max="43" width="14.6640625" style="11" customWidth="1"/>
    <col min="44" max="44" width="12.33203125" style="11" customWidth="1"/>
    <col min="45" max="45" width="12.6640625" style="11" customWidth="1"/>
    <col min="46" max="46" width="14.6640625" style="11" customWidth="1"/>
    <col min="47" max="47" width="15.5" style="11" customWidth="1"/>
    <col min="48" max="48" width="14" style="11" customWidth="1"/>
    <col min="49" max="50" width="12.33203125" style="11" customWidth="1"/>
    <col min="51" max="51" width="19" style="11" customWidth="1"/>
    <col min="52" max="52" width="19.83203125" style="11" customWidth="1"/>
    <col min="53" max="53" width="20.6640625" style="11" customWidth="1"/>
    <col min="54" max="54" width="19" style="494" customWidth="1"/>
    <col min="55" max="55" width="16.6640625" style="494" customWidth="1"/>
    <col min="56" max="56" width="16.1640625" style="494" customWidth="1"/>
    <col min="57" max="57" width="18.1640625" style="495" customWidth="1"/>
    <col min="58" max="58" width="17.1640625" style="495" customWidth="1"/>
    <col min="59" max="59" width="16.1640625" style="11" customWidth="1"/>
    <col min="60" max="60" width="14.1640625" style="11" customWidth="1"/>
    <col min="61" max="61" width="13.83203125" style="11" customWidth="1"/>
    <col min="62" max="62" width="13" style="11" customWidth="1"/>
    <col min="63" max="63" width="16.33203125" style="11" customWidth="1"/>
    <col min="64" max="64" width="18.1640625" style="11" customWidth="1"/>
    <col min="65" max="65" width="17.1640625" style="11" customWidth="1"/>
    <col min="66" max="66" width="15.5" style="11" customWidth="1"/>
    <col min="67" max="67" width="17.5" style="11" customWidth="1"/>
    <col min="68" max="68" width="16.33203125" style="11" customWidth="1"/>
    <col min="69" max="69" width="16.83203125" style="11" customWidth="1"/>
    <col min="70" max="71" width="14" style="11" customWidth="1"/>
    <col min="72" max="72" width="13.33203125" style="11" customWidth="1"/>
    <col min="73" max="73" width="18.5" style="11" customWidth="1"/>
    <col min="74" max="74" width="17.1640625" style="11" customWidth="1"/>
    <col min="75" max="75" width="16.1640625" style="11" customWidth="1"/>
    <col min="76" max="76" width="3.6640625" style="11" customWidth="1"/>
    <col min="77" max="16384" width="9.33203125" style="11"/>
  </cols>
  <sheetData>
    <row r="1" spans="1:76" ht="16.5" customHeight="1" thickTop="1" x14ac:dyDescent="0.25">
      <c r="A1" s="1"/>
      <c r="B1" s="2"/>
      <c r="C1" s="3" t="s">
        <v>0</v>
      </c>
      <c r="D1" s="4"/>
      <c r="E1" s="4"/>
      <c r="F1" s="4"/>
      <c r="G1" s="5"/>
      <c r="H1" s="4" t="s">
        <v>1</v>
      </c>
      <c r="I1" s="4"/>
      <c r="J1" s="4"/>
      <c r="K1" s="4"/>
      <c r="L1" s="5"/>
      <c r="M1" s="3" t="s">
        <v>2</v>
      </c>
      <c r="N1" s="4"/>
      <c r="O1" s="4"/>
      <c r="P1" s="4"/>
      <c r="Q1" s="5"/>
      <c r="R1" s="4" t="s">
        <v>3</v>
      </c>
      <c r="S1" s="6"/>
      <c r="T1" s="6"/>
      <c r="U1" s="6"/>
      <c r="V1" s="5"/>
      <c r="W1" s="7"/>
      <c r="X1" s="8"/>
      <c r="Y1" s="7"/>
      <c r="Z1" s="3" t="s">
        <v>4</v>
      </c>
      <c r="AA1" s="4"/>
      <c r="AB1" s="4"/>
      <c r="AC1" s="4"/>
      <c r="AD1" s="5"/>
      <c r="AE1" s="3" t="s">
        <v>5</v>
      </c>
      <c r="AF1" s="4"/>
      <c r="AG1" s="4"/>
      <c r="AH1" s="4"/>
      <c r="AI1" s="5"/>
      <c r="AJ1" s="4" t="s">
        <v>6</v>
      </c>
      <c r="AK1" s="4"/>
      <c r="AL1" s="4"/>
      <c r="AM1" s="4"/>
      <c r="AN1" s="5"/>
      <c r="AO1" s="3" t="s">
        <v>5</v>
      </c>
      <c r="AP1" s="3"/>
      <c r="AQ1" s="4"/>
      <c r="AR1" s="4"/>
      <c r="AS1" s="5"/>
      <c r="AT1" s="4" t="s">
        <v>7</v>
      </c>
      <c r="AU1" s="4"/>
      <c r="AV1" s="4"/>
      <c r="AW1" s="4"/>
      <c r="AX1" s="9"/>
      <c r="AY1" s="1209" t="s">
        <v>8</v>
      </c>
      <c r="AZ1" s="1210"/>
      <c r="BA1" s="1211"/>
      <c r="BB1" s="1212" t="s">
        <v>9</v>
      </c>
      <c r="BC1" s="1213"/>
      <c r="BD1" s="1214"/>
      <c r="BE1" s="1215" t="s">
        <v>10</v>
      </c>
      <c r="BF1" s="1216"/>
      <c r="BG1" s="1217"/>
      <c r="BH1" s="1209" t="s">
        <v>11</v>
      </c>
      <c r="BI1" s="1210"/>
      <c r="BJ1" s="1210"/>
      <c r="BK1" s="1211"/>
      <c r="BL1" s="4" t="s">
        <v>12</v>
      </c>
      <c r="BM1" s="4"/>
      <c r="BN1" s="10"/>
      <c r="BO1" s="4" t="s">
        <v>13</v>
      </c>
      <c r="BP1" s="4"/>
      <c r="BQ1" s="10"/>
      <c r="BR1" s="3" t="s">
        <v>14</v>
      </c>
      <c r="BS1" s="3"/>
      <c r="BT1" s="5"/>
      <c r="BU1" s="4" t="s">
        <v>15</v>
      </c>
      <c r="BV1" s="4"/>
      <c r="BW1" s="10"/>
    </row>
    <row r="2" spans="1:76" ht="16.5" customHeight="1" thickBot="1" x14ac:dyDescent="0.25">
      <c r="A2" s="12"/>
      <c r="B2" s="13" t="s">
        <v>16</v>
      </c>
      <c r="C2" s="14" t="s">
        <v>17</v>
      </c>
      <c r="D2" s="15"/>
      <c r="E2" s="15"/>
      <c r="F2" s="15"/>
      <c r="G2" s="16"/>
      <c r="H2" s="17" t="s">
        <v>18</v>
      </c>
      <c r="I2" s="17"/>
      <c r="J2" s="17"/>
      <c r="K2" s="17"/>
      <c r="L2" s="18"/>
      <c r="M2" s="19" t="s">
        <v>19</v>
      </c>
      <c r="N2" s="20"/>
      <c r="O2" s="20"/>
      <c r="P2" s="20"/>
      <c r="Q2" s="21"/>
      <c r="R2" s="20" t="s">
        <v>20</v>
      </c>
      <c r="S2" s="22"/>
      <c r="T2" s="22"/>
      <c r="U2" s="22"/>
      <c r="V2" s="23"/>
      <c r="W2" s="24"/>
      <c r="X2" s="25"/>
      <c r="Y2" s="24"/>
      <c r="Z2" s="19" t="s">
        <v>21</v>
      </c>
      <c r="AA2" s="20"/>
      <c r="AB2" s="20"/>
      <c r="AC2" s="20"/>
      <c r="AD2" s="21"/>
      <c r="AE2" s="19" t="s">
        <v>22</v>
      </c>
      <c r="AF2" s="20"/>
      <c r="AG2" s="20"/>
      <c r="AH2" s="20"/>
      <c r="AI2" s="21"/>
      <c r="AJ2" s="17" t="s">
        <v>23</v>
      </c>
      <c r="AK2" s="17"/>
      <c r="AL2" s="17"/>
      <c r="AM2" s="17"/>
      <c r="AN2" s="18"/>
      <c r="AO2" s="14" t="s">
        <v>24</v>
      </c>
      <c r="AP2" s="14"/>
      <c r="AQ2" s="17"/>
      <c r="AR2" s="17"/>
      <c r="AS2" s="18"/>
      <c r="AT2" s="17" t="s">
        <v>25</v>
      </c>
      <c r="AU2" s="17"/>
      <c r="AV2" s="17"/>
      <c r="AW2" s="17"/>
      <c r="AX2" s="26"/>
      <c r="AY2" s="1218" t="s">
        <v>26</v>
      </c>
      <c r="AZ2" s="1219"/>
      <c r="BA2" s="1220"/>
      <c r="BB2" s="1218" t="s">
        <v>27</v>
      </c>
      <c r="BC2" s="1219"/>
      <c r="BD2" s="1220"/>
      <c r="BE2" s="1221"/>
      <c r="BF2" s="1222"/>
      <c r="BG2" s="1223"/>
      <c r="BH2" s="1218" t="s">
        <v>28</v>
      </c>
      <c r="BI2" s="1219"/>
      <c r="BJ2" s="1219"/>
      <c r="BK2" s="1220"/>
      <c r="BL2" s="27"/>
      <c r="BM2" s="27"/>
      <c r="BN2" s="16"/>
      <c r="BO2" s="17" t="s">
        <v>29</v>
      </c>
      <c r="BP2" s="17"/>
      <c r="BQ2" s="16"/>
      <c r="BR2" s="14" t="s">
        <v>30</v>
      </c>
      <c r="BS2" s="14"/>
      <c r="BT2" s="18"/>
      <c r="BU2" s="17" t="s">
        <v>31</v>
      </c>
      <c r="BV2" s="17"/>
      <c r="BW2" s="16"/>
    </row>
    <row r="3" spans="1:76" s="32" customFormat="1" ht="15" customHeight="1" thickTop="1" thickBot="1" x14ac:dyDescent="0.25">
      <c r="A3" s="13" t="s">
        <v>32</v>
      </c>
      <c r="B3" s="13"/>
      <c r="C3" s="28" t="s">
        <v>33</v>
      </c>
      <c r="D3" s="28" t="s">
        <v>33</v>
      </c>
      <c r="E3" s="28" t="s">
        <v>33</v>
      </c>
      <c r="F3" s="28" t="s">
        <v>34</v>
      </c>
      <c r="G3" s="28" t="s">
        <v>34</v>
      </c>
      <c r="H3" s="28" t="s">
        <v>33</v>
      </c>
      <c r="I3" s="28" t="s">
        <v>33</v>
      </c>
      <c r="J3" s="28" t="s">
        <v>33</v>
      </c>
      <c r="K3" s="28" t="s">
        <v>34</v>
      </c>
      <c r="L3" s="28" t="s">
        <v>34</v>
      </c>
      <c r="M3" s="28" t="s">
        <v>33</v>
      </c>
      <c r="N3" s="28" t="s">
        <v>33</v>
      </c>
      <c r="O3" s="28" t="s">
        <v>33</v>
      </c>
      <c r="P3" s="28" t="s">
        <v>34</v>
      </c>
      <c r="Q3" s="28" t="s">
        <v>34</v>
      </c>
      <c r="R3" s="28" t="s">
        <v>33</v>
      </c>
      <c r="S3" s="28" t="s">
        <v>33</v>
      </c>
      <c r="T3" s="28" t="s">
        <v>33</v>
      </c>
      <c r="U3" s="28" t="s">
        <v>34</v>
      </c>
      <c r="V3" s="28" t="s">
        <v>34</v>
      </c>
      <c r="W3" s="29" t="s">
        <v>35</v>
      </c>
      <c r="X3" s="30" t="s">
        <v>33</v>
      </c>
      <c r="Y3" s="31" t="s">
        <v>34</v>
      </c>
      <c r="Z3" s="28" t="s">
        <v>33</v>
      </c>
      <c r="AA3" s="28" t="s">
        <v>33</v>
      </c>
      <c r="AB3" s="28" t="s">
        <v>33</v>
      </c>
      <c r="AC3" s="28" t="s">
        <v>34</v>
      </c>
      <c r="AD3" s="28" t="s">
        <v>34</v>
      </c>
      <c r="AE3" s="28" t="s">
        <v>33</v>
      </c>
      <c r="AF3" s="28" t="s">
        <v>33</v>
      </c>
      <c r="AG3" s="28" t="s">
        <v>33</v>
      </c>
      <c r="AH3" s="28" t="s">
        <v>34</v>
      </c>
      <c r="AI3" s="28" t="s">
        <v>34</v>
      </c>
      <c r="AJ3" s="28" t="s">
        <v>33</v>
      </c>
      <c r="AK3" s="28" t="s">
        <v>33</v>
      </c>
      <c r="AL3" s="28" t="s">
        <v>33</v>
      </c>
      <c r="AM3" s="28" t="s">
        <v>34</v>
      </c>
      <c r="AN3" s="28" t="s">
        <v>34</v>
      </c>
      <c r="AO3" s="28" t="s">
        <v>33</v>
      </c>
      <c r="AP3" s="28" t="s">
        <v>33</v>
      </c>
      <c r="AQ3" s="28" t="s">
        <v>33</v>
      </c>
      <c r="AR3" s="28" t="s">
        <v>34</v>
      </c>
      <c r="AS3" s="28" t="s">
        <v>34</v>
      </c>
      <c r="AT3" s="28" t="s">
        <v>33</v>
      </c>
      <c r="AU3" s="28" t="s">
        <v>33</v>
      </c>
      <c r="AV3" s="28" t="s">
        <v>33</v>
      </c>
      <c r="AW3" s="28" t="s">
        <v>34</v>
      </c>
      <c r="AX3" s="28" t="s">
        <v>34</v>
      </c>
      <c r="AY3" s="28" t="s">
        <v>33</v>
      </c>
      <c r="AZ3" s="28" t="s">
        <v>33</v>
      </c>
      <c r="BA3" s="28" t="s">
        <v>34</v>
      </c>
      <c r="BB3" s="28" t="s">
        <v>33</v>
      </c>
      <c r="BC3" s="28" t="s">
        <v>33</v>
      </c>
      <c r="BD3" s="28" t="s">
        <v>34</v>
      </c>
      <c r="BE3" s="28" t="s">
        <v>33</v>
      </c>
      <c r="BF3" s="28" t="s">
        <v>33</v>
      </c>
      <c r="BG3" s="28" t="s">
        <v>34</v>
      </c>
      <c r="BH3" s="28" t="s">
        <v>33</v>
      </c>
      <c r="BI3" s="28" t="s">
        <v>33</v>
      </c>
      <c r="BJ3" s="28" t="s">
        <v>34</v>
      </c>
      <c r="BK3" s="28" t="s">
        <v>36</v>
      </c>
      <c r="BL3" s="28" t="s">
        <v>33</v>
      </c>
      <c r="BM3" s="28" t="s">
        <v>33</v>
      </c>
      <c r="BN3" s="28" t="s">
        <v>34</v>
      </c>
      <c r="BO3" s="28" t="s">
        <v>33</v>
      </c>
      <c r="BP3" s="28" t="s">
        <v>33</v>
      </c>
      <c r="BQ3" s="28" t="s">
        <v>34</v>
      </c>
      <c r="BR3" s="17" t="s">
        <v>37</v>
      </c>
      <c r="BS3" s="14"/>
      <c r="BT3" s="18"/>
      <c r="BU3" s="28" t="s">
        <v>33</v>
      </c>
      <c r="BV3" s="28" t="s">
        <v>33</v>
      </c>
      <c r="BW3" s="28" t="s">
        <v>34</v>
      </c>
    </row>
    <row r="4" spans="1:76" s="40" customFormat="1" ht="15" customHeight="1" thickTop="1" x14ac:dyDescent="0.2">
      <c r="A4" s="33"/>
      <c r="B4" s="13" t="s">
        <v>38</v>
      </c>
      <c r="C4" s="34">
        <v>2014</v>
      </c>
      <c r="D4" s="34">
        <v>2015</v>
      </c>
      <c r="E4" s="34" t="s">
        <v>39</v>
      </c>
      <c r="F4" s="34" t="s">
        <v>40</v>
      </c>
      <c r="G4" s="34" t="s">
        <v>41</v>
      </c>
      <c r="H4" s="34">
        <v>2014</v>
      </c>
      <c r="I4" s="34">
        <v>2015</v>
      </c>
      <c r="J4" s="34" t="s">
        <v>39</v>
      </c>
      <c r="K4" s="34" t="s">
        <v>40</v>
      </c>
      <c r="L4" s="34" t="s">
        <v>41</v>
      </c>
      <c r="M4" s="34">
        <v>2014</v>
      </c>
      <c r="N4" s="34">
        <v>2015</v>
      </c>
      <c r="O4" s="34" t="s">
        <v>39</v>
      </c>
      <c r="P4" s="34" t="s">
        <v>40</v>
      </c>
      <c r="Q4" s="34" t="s">
        <v>41</v>
      </c>
      <c r="R4" s="34">
        <v>2014</v>
      </c>
      <c r="S4" s="34">
        <v>2015</v>
      </c>
      <c r="T4" s="34" t="s">
        <v>39</v>
      </c>
      <c r="U4" s="34" t="s">
        <v>40</v>
      </c>
      <c r="V4" s="34" t="s">
        <v>41</v>
      </c>
      <c r="W4" s="35" t="s">
        <v>42</v>
      </c>
      <c r="X4" s="36">
        <v>2003</v>
      </c>
      <c r="Y4" s="37" t="s">
        <v>43</v>
      </c>
      <c r="Z4" s="34">
        <v>2014</v>
      </c>
      <c r="AA4" s="34">
        <v>2015</v>
      </c>
      <c r="AB4" s="34" t="s">
        <v>39</v>
      </c>
      <c r="AC4" s="34" t="s">
        <v>40</v>
      </c>
      <c r="AD4" s="34" t="s">
        <v>41</v>
      </c>
      <c r="AE4" s="34">
        <v>2014</v>
      </c>
      <c r="AF4" s="34">
        <v>2015</v>
      </c>
      <c r="AG4" s="34" t="s">
        <v>39</v>
      </c>
      <c r="AH4" s="34" t="s">
        <v>40</v>
      </c>
      <c r="AI4" s="34" t="s">
        <v>41</v>
      </c>
      <c r="AJ4" s="34">
        <v>2014</v>
      </c>
      <c r="AK4" s="34">
        <v>2015</v>
      </c>
      <c r="AL4" s="34" t="s">
        <v>39</v>
      </c>
      <c r="AM4" s="34" t="s">
        <v>40</v>
      </c>
      <c r="AN4" s="34" t="s">
        <v>41</v>
      </c>
      <c r="AO4" s="34">
        <v>2014</v>
      </c>
      <c r="AP4" s="34">
        <v>2015</v>
      </c>
      <c r="AQ4" s="34" t="s">
        <v>39</v>
      </c>
      <c r="AR4" s="34" t="s">
        <v>40</v>
      </c>
      <c r="AS4" s="34" t="s">
        <v>41</v>
      </c>
      <c r="AT4" s="34">
        <v>2014</v>
      </c>
      <c r="AU4" s="34">
        <v>2015</v>
      </c>
      <c r="AV4" s="34" t="s">
        <v>39</v>
      </c>
      <c r="AW4" s="34" t="s">
        <v>40</v>
      </c>
      <c r="AX4" s="34" t="s">
        <v>41</v>
      </c>
      <c r="AY4" s="34">
        <v>2014</v>
      </c>
      <c r="AZ4" s="34">
        <v>2015</v>
      </c>
      <c r="BA4" s="34" t="s">
        <v>41</v>
      </c>
      <c r="BB4" s="34">
        <v>2014</v>
      </c>
      <c r="BC4" s="34">
        <v>2015</v>
      </c>
      <c r="BD4" s="34" t="s">
        <v>41</v>
      </c>
      <c r="BE4" s="34">
        <v>2014</v>
      </c>
      <c r="BF4" s="34">
        <v>2015</v>
      </c>
      <c r="BG4" s="34" t="s">
        <v>41</v>
      </c>
      <c r="BH4" s="34">
        <v>2014</v>
      </c>
      <c r="BI4" s="34">
        <v>2015</v>
      </c>
      <c r="BJ4" s="34" t="s">
        <v>41</v>
      </c>
      <c r="BK4" s="34" t="s">
        <v>44</v>
      </c>
      <c r="BL4" s="34">
        <v>2014</v>
      </c>
      <c r="BM4" s="34">
        <v>2015</v>
      </c>
      <c r="BN4" s="34" t="s">
        <v>41</v>
      </c>
      <c r="BO4" s="34">
        <v>2014</v>
      </c>
      <c r="BP4" s="34">
        <v>2015</v>
      </c>
      <c r="BQ4" s="34" t="s">
        <v>41</v>
      </c>
      <c r="BR4" s="28" t="s">
        <v>45</v>
      </c>
      <c r="BS4" s="38" t="s">
        <v>46</v>
      </c>
      <c r="BT4" s="39" t="s">
        <v>34</v>
      </c>
      <c r="BU4" s="34">
        <v>2014</v>
      </c>
      <c r="BV4" s="34">
        <v>2015</v>
      </c>
      <c r="BW4" s="34" t="s">
        <v>41</v>
      </c>
      <c r="BX4" s="32"/>
    </row>
    <row r="5" spans="1:76" s="40" customFormat="1" ht="12.75" thickBot="1" x14ac:dyDescent="0.25">
      <c r="A5" s="41"/>
      <c r="B5" s="41"/>
      <c r="C5" s="42" t="s">
        <v>47</v>
      </c>
      <c r="D5" s="42" t="s">
        <v>47</v>
      </c>
      <c r="E5" s="42">
        <v>2015</v>
      </c>
      <c r="F5" s="42" t="s">
        <v>48</v>
      </c>
      <c r="G5" s="42" t="s">
        <v>49</v>
      </c>
      <c r="H5" s="42" t="s">
        <v>47</v>
      </c>
      <c r="I5" s="42" t="s">
        <v>47</v>
      </c>
      <c r="J5" s="42">
        <v>2015</v>
      </c>
      <c r="K5" s="42" t="s">
        <v>48</v>
      </c>
      <c r="L5" s="42" t="s">
        <v>49</v>
      </c>
      <c r="M5" s="42" t="s">
        <v>47</v>
      </c>
      <c r="N5" s="42" t="s">
        <v>47</v>
      </c>
      <c r="O5" s="42">
        <v>2015</v>
      </c>
      <c r="P5" s="42" t="s">
        <v>48</v>
      </c>
      <c r="Q5" s="42" t="s">
        <v>49</v>
      </c>
      <c r="R5" s="42" t="s">
        <v>47</v>
      </c>
      <c r="S5" s="42" t="s">
        <v>47</v>
      </c>
      <c r="T5" s="42">
        <v>2015</v>
      </c>
      <c r="U5" s="42" t="s">
        <v>48</v>
      </c>
      <c r="V5" s="42" t="s">
        <v>49</v>
      </c>
      <c r="W5" s="43"/>
      <c r="X5" s="44" t="s">
        <v>50</v>
      </c>
      <c r="Y5" s="45" t="s">
        <v>50</v>
      </c>
      <c r="Z5" s="42" t="s">
        <v>47</v>
      </c>
      <c r="AA5" s="42" t="s">
        <v>47</v>
      </c>
      <c r="AB5" s="42">
        <v>2015</v>
      </c>
      <c r="AC5" s="42" t="s">
        <v>48</v>
      </c>
      <c r="AD5" s="42" t="s">
        <v>49</v>
      </c>
      <c r="AE5" s="42" t="s">
        <v>47</v>
      </c>
      <c r="AF5" s="42" t="s">
        <v>47</v>
      </c>
      <c r="AG5" s="42">
        <v>2015</v>
      </c>
      <c r="AH5" s="42" t="s">
        <v>48</v>
      </c>
      <c r="AI5" s="42" t="s">
        <v>49</v>
      </c>
      <c r="AJ5" s="42" t="s">
        <v>47</v>
      </c>
      <c r="AK5" s="42" t="s">
        <v>47</v>
      </c>
      <c r="AL5" s="42">
        <v>2015</v>
      </c>
      <c r="AM5" s="42" t="s">
        <v>48</v>
      </c>
      <c r="AN5" s="42" t="s">
        <v>49</v>
      </c>
      <c r="AO5" s="42" t="s">
        <v>47</v>
      </c>
      <c r="AP5" s="42" t="s">
        <v>47</v>
      </c>
      <c r="AQ5" s="42">
        <v>2015</v>
      </c>
      <c r="AR5" s="42" t="s">
        <v>48</v>
      </c>
      <c r="AS5" s="42" t="s">
        <v>49</v>
      </c>
      <c r="AT5" s="42" t="s">
        <v>47</v>
      </c>
      <c r="AU5" s="42" t="s">
        <v>47</v>
      </c>
      <c r="AV5" s="42">
        <v>2015</v>
      </c>
      <c r="AW5" s="42" t="s">
        <v>48</v>
      </c>
      <c r="AX5" s="42" t="s">
        <v>49</v>
      </c>
      <c r="AY5" s="42" t="s">
        <v>47</v>
      </c>
      <c r="AZ5" s="42" t="s">
        <v>47</v>
      </c>
      <c r="BA5" s="42" t="s">
        <v>49</v>
      </c>
      <c r="BB5" s="42" t="s">
        <v>47</v>
      </c>
      <c r="BC5" s="42" t="s">
        <v>47</v>
      </c>
      <c r="BD5" s="42" t="s">
        <v>49</v>
      </c>
      <c r="BE5" s="42" t="s">
        <v>47</v>
      </c>
      <c r="BF5" s="42" t="s">
        <v>47</v>
      </c>
      <c r="BG5" s="42" t="s">
        <v>49</v>
      </c>
      <c r="BH5" s="42" t="s">
        <v>47</v>
      </c>
      <c r="BI5" s="42" t="s">
        <v>47</v>
      </c>
      <c r="BJ5" s="42" t="s">
        <v>49</v>
      </c>
      <c r="BK5" s="42" t="s">
        <v>51</v>
      </c>
      <c r="BL5" s="42" t="s">
        <v>47</v>
      </c>
      <c r="BM5" s="42" t="s">
        <v>47</v>
      </c>
      <c r="BN5" s="42" t="s">
        <v>49</v>
      </c>
      <c r="BO5" s="42" t="s">
        <v>47</v>
      </c>
      <c r="BP5" s="42" t="s">
        <v>47</v>
      </c>
      <c r="BQ5" s="42" t="s">
        <v>49</v>
      </c>
      <c r="BR5" s="34" t="s">
        <v>52</v>
      </c>
      <c r="BS5" s="46" t="s">
        <v>52</v>
      </c>
      <c r="BT5" s="47" t="s">
        <v>49</v>
      </c>
      <c r="BU5" s="42" t="s">
        <v>47</v>
      </c>
      <c r="BV5" s="42" t="s">
        <v>47</v>
      </c>
      <c r="BW5" s="42" t="s">
        <v>49</v>
      </c>
    </row>
    <row r="6" spans="1:76" s="63" customFormat="1" ht="16.5" hidden="1" customHeight="1" x14ac:dyDescent="0.2">
      <c r="A6" s="48"/>
      <c r="B6" s="12" t="s">
        <v>53</v>
      </c>
      <c r="C6" s="49"/>
      <c r="D6" s="50"/>
      <c r="E6" s="51"/>
      <c r="F6" s="51"/>
      <c r="G6" s="52"/>
      <c r="H6" s="53"/>
      <c r="I6" s="53"/>
      <c r="J6" s="54"/>
      <c r="K6" s="51"/>
      <c r="L6" s="52"/>
      <c r="M6" s="55"/>
      <c r="N6" s="50" t="s">
        <v>54</v>
      </c>
      <c r="O6" s="56"/>
      <c r="P6" s="56"/>
      <c r="Q6" s="57"/>
      <c r="R6" s="58"/>
      <c r="S6" s="56"/>
      <c r="T6" s="56"/>
      <c r="U6" s="56"/>
      <c r="V6" s="59"/>
      <c r="W6" s="60"/>
      <c r="X6" s="61"/>
      <c r="Y6" s="60"/>
      <c r="Z6" s="55"/>
      <c r="AA6" s="62"/>
      <c r="AB6" s="58" t="s">
        <v>55</v>
      </c>
      <c r="AD6" s="57"/>
      <c r="AE6" s="64"/>
      <c r="AF6" s="65"/>
      <c r="AG6" s="65"/>
      <c r="AH6" s="65"/>
      <c r="AI6" s="57"/>
      <c r="AJ6" s="65"/>
      <c r="AK6" s="65"/>
      <c r="AL6" s="65"/>
      <c r="AM6" s="65"/>
      <c r="AN6" s="65"/>
      <c r="AO6" s="66"/>
      <c r="AP6" s="66"/>
      <c r="AQ6" s="66"/>
      <c r="AR6" s="65"/>
      <c r="AS6" s="67"/>
      <c r="AT6" s="58"/>
      <c r="AU6" s="58"/>
      <c r="AV6" s="58" t="s">
        <v>56</v>
      </c>
      <c r="AX6" s="37"/>
      <c r="AY6" s="58"/>
      <c r="AZ6" s="68"/>
      <c r="BA6" s="66"/>
      <c r="BB6" s="49"/>
      <c r="BC6" s="57"/>
      <c r="BD6" s="65"/>
      <c r="BE6" s="69"/>
      <c r="BF6" s="60"/>
      <c r="BH6" s="50"/>
      <c r="BJ6" s="59"/>
      <c r="BK6" s="70"/>
      <c r="BL6" s="71"/>
      <c r="BP6" s="50"/>
      <c r="BQ6" s="54"/>
      <c r="BR6" s="72" t="s">
        <v>47</v>
      </c>
      <c r="BS6" s="73" t="s">
        <v>47</v>
      </c>
      <c r="BT6" s="73"/>
      <c r="BW6" s="50"/>
    </row>
    <row r="7" spans="1:76" s="40" customFormat="1" ht="12.75" customHeight="1" thickTop="1" x14ac:dyDescent="0.2">
      <c r="A7" s="74">
        <v>111</v>
      </c>
      <c r="B7" s="75" t="s">
        <v>57</v>
      </c>
      <c r="C7" s="76">
        <v>5975170</v>
      </c>
      <c r="D7" s="77">
        <v>5932825</v>
      </c>
      <c r="E7" s="77">
        <v>5932000</v>
      </c>
      <c r="F7" s="78">
        <v>100.01390761968982</v>
      </c>
      <c r="G7" s="79">
        <v>99.29131723448873</v>
      </c>
      <c r="H7" s="80">
        <v>3537</v>
      </c>
      <c r="I7" s="77">
        <v>3557</v>
      </c>
      <c r="J7" s="77">
        <v>3682</v>
      </c>
      <c r="K7" s="78">
        <v>96.60510592069528</v>
      </c>
      <c r="L7" s="79">
        <v>100.56545094713034</v>
      </c>
      <c r="M7" s="81">
        <v>98110400</v>
      </c>
      <c r="N7" s="82">
        <v>103149224</v>
      </c>
      <c r="O7" s="83">
        <v>100200000</v>
      </c>
      <c r="P7" s="78">
        <v>102.9433373253493</v>
      </c>
      <c r="Q7" s="79">
        <v>105.13587142647467</v>
      </c>
      <c r="R7" s="84">
        <v>147458283</v>
      </c>
      <c r="S7" s="82">
        <v>153427031</v>
      </c>
      <c r="T7" s="85">
        <v>151200000</v>
      </c>
      <c r="U7" s="78">
        <v>101.47290410052909</v>
      </c>
      <c r="V7" s="79">
        <v>104.04775362805492</v>
      </c>
      <c r="W7" s="86"/>
      <c r="X7" s="87"/>
      <c r="Y7" s="88">
        <v>0</v>
      </c>
      <c r="Z7" s="89">
        <v>149330874</v>
      </c>
      <c r="AA7" s="82">
        <v>155373824</v>
      </c>
      <c r="AB7" s="85">
        <v>152946543</v>
      </c>
      <c r="AC7" s="78">
        <v>101.58701265971079</v>
      </c>
      <c r="AD7" s="79">
        <v>104.04668494741416</v>
      </c>
      <c r="AE7" s="90">
        <v>141621167</v>
      </c>
      <c r="AF7" s="82">
        <v>148991392</v>
      </c>
      <c r="AG7" s="91">
        <v>145502155</v>
      </c>
      <c r="AH7" s="78">
        <v>102.39806551318776</v>
      </c>
      <c r="AI7" s="79">
        <v>105.20418321365761</v>
      </c>
      <c r="AJ7" s="92">
        <v>414565</v>
      </c>
      <c r="AK7" s="82">
        <v>359337</v>
      </c>
      <c r="AL7" s="85">
        <v>452000</v>
      </c>
      <c r="AM7" s="78">
        <v>79.499336283185841</v>
      </c>
      <c r="AN7" s="79">
        <v>86.678084256992278</v>
      </c>
      <c r="AO7" s="93">
        <v>142035732</v>
      </c>
      <c r="AP7" s="94">
        <v>149350729</v>
      </c>
      <c r="AQ7" s="77">
        <v>145954155</v>
      </c>
      <c r="AR7" s="78">
        <v>102.32715128938948</v>
      </c>
      <c r="AS7" s="79">
        <v>105.15011039616427</v>
      </c>
      <c r="AT7" s="95">
        <v>146314326</v>
      </c>
      <c r="AU7" s="85">
        <v>153699425</v>
      </c>
      <c r="AV7" s="85">
        <v>151511577</v>
      </c>
      <c r="AW7" s="78">
        <v>101.44401374688353</v>
      </c>
      <c r="AX7" s="79">
        <v>105.04742030524066</v>
      </c>
      <c r="AY7" s="92">
        <v>5422551</v>
      </c>
      <c r="AZ7" s="82">
        <v>4076302</v>
      </c>
      <c r="BA7" s="96">
        <v>75.173142677680673</v>
      </c>
      <c r="BB7" s="85">
        <v>3000406</v>
      </c>
      <c r="BC7" s="85">
        <v>1674399</v>
      </c>
      <c r="BD7" s="96">
        <v>55.805747622155131</v>
      </c>
      <c r="BE7" s="77">
        <v>21624862</v>
      </c>
      <c r="BF7" s="97">
        <v>19361955</v>
      </c>
      <c r="BG7" s="98">
        <v>89.535623394960851</v>
      </c>
      <c r="BH7" s="99">
        <v>0</v>
      </c>
      <c r="BI7" s="100">
        <v>0</v>
      </c>
      <c r="BJ7" s="101">
        <v>0</v>
      </c>
      <c r="BK7" s="102">
        <v>0</v>
      </c>
      <c r="BL7" s="103">
        <v>21664872</v>
      </c>
      <c r="BM7" s="97">
        <v>18763464</v>
      </c>
      <c r="BN7" s="98">
        <v>86.607776865702235</v>
      </c>
      <c r="BO7" s="100">
        <v>10415147</v>
      </c>
      <c r="BP7" s="104">
        <v>7381573</v>
      </c>
      <c r="BQ7" s="96">
        <v>70.873440384470811</v>
      </c>
      <c r="BR7" s="105">
        <v>48.073891228159574</v>
      </c>
      <c r="BS7" s="106">
        <v>39.340139965626811</v>
      </c>
      <c r="BT7" s="96">
        <v>81.832651696360045</v>
      </c>
      <c r="BU7" s="107">
        <v>40010</v>
      </c>
      <c r="BV7" s="93">
        <v>-598491</v>
      </c>
      <c r="BW7" s="96">
        <v>-1495.8535366158462</v>
      </c>
    </row>
    <row r="8" spans="1:76" s="40" customFormat="1" ht="12.75" customHeight="1" x14ac:dyDescent="0.2">
      <c r="A8" s="108">
        <v>201</v>
      </c>
      <c r="B8" s="109" t="s">
        <v>58</v>
      </c>
      <c r="C8" s="110">
        <v>695592</v>
      </c>
      <c r="D8" s="77">
        <v>708402</v>
      </c>
      <c r="E8" s="77">
        <v>707500</v>
      </c>
      <c r="F8" s="78">
        <v>100.12749116607773</v>
      </c>
      <c r="G8" s="79">
        <v>101.84159679812304</v>
      </c>
      <c r="H8" s="111">
        <v>395</v>
      </c>
      <c r="I8" s="77">
        <v>394</v>
      </c>
      <c r="J8" s="77">
        <v>400</v>
      </c>
      <c r="K8" s="78">
        <v>98.5</v>
      </c>
      <c r="L8" s="79">
        <v>99.74683544303798</v>
      </c>
      <c r="M8" s="81">
        <v>12373113</v>
      </c>
      <c r="N8" s="94">
        <v>13239329</v>
      </c>
      <c r="O8" s="83">
        <v>12992892</v>
      </c>
      <c r="P8" s="78">
        <v>101.89670629140919</v>
      </c>
      <c r="Q8" s="79">
        <v>107.00079276734967</v>
      </c>
      <c r="R8" s="112">
        <v>14623233</v>
      </c>
      <c r="S8" s="94">
        <v>15391525</v>
      </c>
      <c r="T8" s="77">
        <v>15431231</v>
      </c>
      <c r="U8" s="78">
        <v>99.74269065118655</v>
      </c>
      <c r="V8" s="79">
        <v>105.25391341299151</v>
      </c>
      <c r="W8" s="86"/>
      <c r="X8" s="113"/>
      <c r="Y8" s="114">
        <v>0</v>
      </c>
      <c r="Z8" s="115">
        <v>14771792</v>
      </c>
      <c r="AA8" s="94">
        <v>15564888</v>
      </c>
      <c r="AB8" s="77">
        <v>15585541</v>
      </c>
      <c r="AC8" s="78">
        <v>99.867486152710384</v>
      </c>
      <c r="AD8" s="79">
        <v>105.3689897610256</v>
      </c>
      <c r="AE8" s="116">
        <v>14234101</v>
      </c>
      <c r="AF8" s="94">
        <v>15150534</v>
      </c>
      <c r="AG8" s="91">
        <v>15070000</v>
      </c>
      <c r="AH8" s="78">
        <v>100.53439946914399</v>
      </c>
      <c r="AI8" s="79">
        <v>106.43829209867206</v>
      </c>
      <c r="AJ8" s="117">
        <v>68582</v>
      </c>
      <c r="AK8" s="94">
        <v>64626</v>
      </c>
      <c r="AL8" s="77">
        <v>96437</v>
      </c>
      <c r="AM8" s="78">
        <v>67.013698061947181</v>
      </c>
      <c r="AN8" s="79">
        <v>94.231722609431046</v>
      </c>
      <c r="AO8" s="77">
        <v>14302683</v>
      </c>
      <c r="AP8" s="94">
        <v>15215160</v>
      </c>
      <c r="AQ8" s="77">
        <v>15166437</v>
      </c>
      <c r="AR8" s="78">
        <v>100.3212554141754</v>
      </c>
      <c r="AS8" s="79">
        <v>106.37976105602004</v>
      </c>
      <c r="AT8" s="118">
        <v>14740417</v>
      </c>
      <c r="AU8" s="77">
        <v>15633050</v>
      </c>
      <c r="AV8" s="77">
        <v>15699792</v>
      </c>
      <c r="AW8" s="78">
        <v>99.574886087662819</v>
      </c>
      <c r="AX8" s="79">
        <v>106.05568349932027</v>
      </c>
      <c r="AY8" s="119">
        <v>320550</v>
      </c>
      <c r="AZ8" s="94">
        <v>176365</v>
      </c>
      <c r="BA8" s="96">
        <v>55.019497738262359</v>
      </c>
      <c r="BB8" s="77">
        <v>31375</v>
      </c>
      <c r="BC8" s="77">
        <v>-68162</v>
      </c>
      <c r="BD8" s="96">
        <v>-217.24940239043823</v>
      </c>
      <c r="BE8" s="77">
        <v>2306317</v>
      </c>
      <c r="BF8" s="104">
        <v>2368924</v>
      </c>
      <c r="BG8" s="98">
        <v>102.71458780384484</v>
      </c>
      <c r="BH8" s="99">
        <v>0</v>
      </c>
      <c r="BI8" s="100">
        <v>0</v>
      </c>
      <c r="BJ8" s="120">
        <v>0</v>
      </c>
      <c r="BK8" s="102">
        <v>0</v>
      </c>
      <c r="BL8" s="103">
        <v>2142536</v>
      </c>
      <c r="BM8" s="104">
        <v>2360633</v>
      </c>
      <c r="BN8" s="98">
        <v>110.17938555058117</v>
      </c>
      <c r="BO8" s="100">
        <v>826395</v>
      </c>
      <c r="BP8" s="104">
        <v>1064073</v>
      </c>
      <c r="BQ8" s="96">
        <v>128.76082260904289</v>
      </c>
      <c r="BR8" s="121">
        <v>38.57088048928933</v>
      </c>
      <c r="BS8" s="122">
        <v>45.075748750441093</v>
      </c>
      <c r="BT8" s="96">
        <v>116.86471290941385</v>
      </c>
      <c r="BU8" s="123">
        <v>-163781</v>
      </c>
      <c r="BV8" s="124">
        <v>-8291</v>
      </c>
      <c r="BW8" s="96">
        <v>5.0622477576764098</v>
      </c>
    </row>
    <row r="9" spans="1:76" s="145" customFormat="1" ht="12.75" customHeight="1" x14ac:dyDescent="0.2">
      <c r="A9" s="125">
        <v>205</v>
      </c>
      <c r="B9" s="126" t="s">
        <v>59</v>
      </c>
      <c r="C9" s="127">
        <v>1205872</v>
      </c>
      <c r="D9" s="99">
        <v>1212456</v>
      </c>
      <c r="E9" s="99">
        <v>1209500</v>
      </c>
      <c r="F9" s="128">
        <v>100.24439851178172</v>
      </c>
      <c r="G9" s="129">
        <v>100.54599493146867</v>
      </c>
      <c r="H9" s="100">
        <v>632</v>
      </c>
      <c r="I9" s="99">
        <v>632</v>
      </c>
      <c r="J9" s="99">
        <v>634</v>
      </c>
      <c r="K9" s="128">
        <v>99.684542586750794</v>
      </c>
      <c r="L9" s="129">
        <v>100</v>
      </c>
      <c r="M9" s="130">
        <v>18225747</v>
      </c>
      <c r="N9" s="131">
        <v>19648313</v>
      </c>
      <c r="O9" s="132">
        <v>18735118</v>
      </c>
      <c r="P9" s="128">
        <v>104.87424205174476</v>
      </c>
      <c r="Q9" s="129">
        <v>107.80525484085783</v>
      </c>
      <c r="R9" s="133">
        <v>24100542</v>
      </c>
      <c r="S9" s="131">
        <v>25645473</v>
      </c>
      <c r="T9" s="99">
        <v>24812118</v>
      </c>
      <c r="U9" s="128">
        <v>103.35866127994393</v>
      </c>
      <c r="V9" s="129">
        <v>106.41035790813336</v>
      </c>
      <c r="W9" s="134"/>
      <c r="X9" s="135"/>
      <c r="Y9" s="136">
        <v>0</v>
      </c>
      <c r="Z9" s="137">
        <v>24322869</v>
      </c>
      <c r="AA9" s="131">
        <v>25887199</v>
      </c>
      <c r="AB9" s="99">
        <v>25002520</v>
      </c>
      <c r="AC9" s="128">
        <v>103.5383593333792</v>
      </c>
      <c r="AD9" s="129">
        <v>106.4315192422407</v>
      </c>
      <c r="AE9" s="138">
        <v>23892800</v>
      </c>
      <c r="AF9" s="131">
        <v>25516590</v>
      </c>
      <c r="AG9" s="139">
        <v>24474000</v>
      </c>
      <c r="AH9" s="128">
        <v>104.25999019367491</v>
      </c>
      <c r="AI9" s="129">
        <v>106.79614779347753</v>
      </c>
      <c r="AJ9" s="133">
        <v>210283</v>
      </c>
      <c r="AK9" s="131">
        <v>123535</v>
      </c>
      <c r="AL9" s="99">
        <v>110000</v>
      </c>
      <c r="AM9" s="128">
        <v>112.30454545454545</v>
      </c>
      <c r="AN9" s="129">
        <v>58.747021870526858</v>
      </c>
      <c r="AO9" s="99">
        <v>24103083</v>
      </c>
      <c r="AP9" s="131">
        <v>25640125</v>
      </c>
      <c r="AQ9" s="99">
        <v>24584000</v>
      </c>
      <c r="AR9" s="128">
        <v>104.29598519362186</v>
      </c>
      <c r="AS9" s="129">
        <v>106.37695186130338</v>
      </c>
      <c r="AT9" s="133">
        <v>24977195</v>
      </c>
      <c r="AU9" s="99">
        <v>26401290</v>
      </c>
      <c r="AV9" s="99">
        <v>25448170</v>
      </c>
      <c r="AW9" s="128">
        <v>103.74533807342532</v>
      </c>
      <c r="AX9" s="129">
        <v>105.70158098217193</v>
      </c>
      <c r="AY9" s="140">
        <v>-2541</v>
      </c>
      <c r="AZ9" s="131">
        <v>5348</v>
      </c>
      <c r="BA9" s="98">
        <v>-210.46831955922863</v>
      </c>
      <c r="BB9" s="99">
        <v>-654326</v>
      </c>
      <c r="BC9" s="99">
        <v>-514091</v>
      </c>
      <c r="BD9" s="98">
        <v>78.568022667599948</v>
      </c>
      <c r="BE9" s="99">
        <v>3558504</v>
      </c>
      <c r="BF9" s="104">
        <v>3122615</v>
      </c>
      <c r="BG9" s="98">
        <v>87.750779541065569</v>
      </c>
      <c r="BH9" s="99">
        <v>0</v>
      </c>
      <c r="BI9" s="100">
        <v>0</v>
      </c>
      <c r="BJ9" s="120">
        <v>0</v>
      </c>
      <c r="BK9" s="102">
        <v>0</v>
      </c>
      <c r="BL9" s="103">
        <v>4488383</v>
      </c>
      <c r="BM9" s="104">
        <v>4628729</v>
      </c>
      <c r="BN9" s="98">
        <v>103.12687219428467</v>
      </c>
      <c r="BO9" s="100">
        <v>2172212</v>
      </c>
      <c r="BP9" s="104">
        <v>2294593</v>
      </c>
      <c r="BQ9" s="98">
        <v>105.63393444102141</v>
      </c>
      <c r="BR9" s="141">
        <v>48.396315555067382</v>
      </c>
      <c r="BS9" s="142">
        <v>49.572852504434799</v>
      </c>
      <c r="BT9" s="98">
        <v>102.43104652879764</v>
      </c>
      <c r="BU9" s="143">
        <v>929879</v>
      </c>
      <c r="BV9" s="104">
        <v>1506114</v>
      </c>
      <c r="BW9" s="98">
        <v>161.96881529747418</v>
      </c>
      <c r="BX9" s="144"/>
    </row>
    <row r="10" spans="1:76" s="145" customFormat="1" ht="12.75" customHeight="1" x14ac:dyDescent="0.2">
      <c r="A10" s="125">
        <v>207</v>
      </c>
      <c r="B10" s="126" t="s">
        <v>60</v>
      </c>
      <c r="C10" s="127">
        <v>728722</v>
      </c>
      <c r="D10" s="99">
        <v>737563</v>
      </c>
      <c r="E10" s="99">
        <v>737894</v>
      </c>
      <c r="F10" s="128">
        <v>99.955142608558958</v>
      </c>
      <c r="G10" s="129">
        <v>101.2132198561317</v>
      </c>
      <c r="H10" s="100">
        <v>379</v>
      </c>
      <c r="I10" s="99">
        <v>378</v>
      </c>
      <c r="J10" s="99">
        <v>388</v>
      </c>
      <c r="K10" s="128">
        <v>97.422680412371136</v>
      </c>
      <c r="L10" s="129">
        <v>99.736147757255935</v>
      </c>
      <c r="M10" s="130">
        <v>16518190</v>
      </c>
      <c r="N10" s="131">
        <v>17046197</v>
      </c>
      <c r="O10" s="132">
        <v>17137400</v>
      </c>
      <c r="P10" s="128">
        <v>99.467813087166078</v>
      </c>
      <c r="Q10" s="129">
        <v>103.19651850475142</v>
      </c>
      <c r="R10" s="133">
        <v>14722274</v>
      </c>
      <c r="S10" s="131">
        <v>15474883</v>
      </c>
      <c r="T10" s="99">
        <v>15252000</v>
      </c>
      <c r="U10" s="128">
        <v>101.46133621820088</v>
      </c>
      <c r="V10" s="129">
        <v>105.11204315311615</v>
      </c>
      <c r="W10" s="134"/>
      <c r="X10" s="135"/>
      <c r="Y10" s="136">
        <v>0</v>
      </c>
      <c r="Z10" s="137">
        <v>14889184</v>
      </c>
      <c r="AA10" s="131">
        <v>15647768</v>
      </c>
      <c r="AB10" s="99">
        <v>15398103</v>
      </c>
      <c r="AC10" s="128">
        <v>101.62140102582767</v>
      </c>
      <c r="AD10" s="129">
        <v>105.09486617936888</v>
      </c>
      <c r="AE10" s="138">
        <v>14020229</v>
      </c>
      <c r="AF10" s="131">
        <v>14934953</v>
      </c>
      <c r="AG10" s="139">
        <v>14866000</v>
      </c>
      <c r="AH10" s="128">
        <v>100.46383021660164</v>
      </c>
      <c r="AI10" s="129">
        <v>106.5243156869977</v>
      </c>
      <c r="AJ10" s="133">
        <v>55937</v>
      </c>
      <c r="AK10" s="131">
        <v>68849</v>
      </c>
      <c r="AL10" s="99">
        <v>68600</v>
      </c>
      <c r="AM10" s="128">
        <v>100.36297376093295</v>
      </c>
      <c r="AN10" s="129">
        <v>123.08311135741997</v>
      </c>
      <c r="AO10" s="99">
        <v>14076166</v>
      </c>
      <c r="AP10" s="131">
        <v>15003802</v>
      </c>
      <c r="AQ10" s="99">
        <v>14934600</v>
      </c>
      <c r="AR10" s="128">
        <v>100.46336694655365</v>
      </c>
      <c r="AS10" s="129">
        <v>106.59011836035465</v>
      </c>
      <c r="AT10" s="133">
        <v>14539287</v>
      </c>
      <c r="AU10" s="99">
        <v>15526378</v>
      </c>
      <c r="AV10" s="99">
        <v>15494683</v>
      </c>
      <c r="AW10" s="128">
        <v>100.20455403960185</v>
      </c>
      <c r="AX10" s="129">
        <v>106.78912934313767</v>
      </c>
      <c r="AY10" s="140">
        <v>646108</v>
      </c>
      <c r="AZ10" s="131">
        <v>471081</v>
      </c>
      <c r="BA10" s="98">
        <v>72.910566035399654</v>
      </c>
      <c r="BB10" s="99">
        <v>349878</v>
      </c>
      <c r="BC10" s="99">
        <v>121390</v>
      </c>
      <c r="BD10" s="98">
        <v>34.694950811425699</v>
      </c>
      <c r="BE10" s="99">
        <v>2031152</v>
      </c>
      <c r="BF10" s="104">
        <v>2086259</v>
      </c>
      <c r="BG10" s="98">
        <v>102.71309089620078</v>
      </c>
      <c r="BH10" s="99">
        <v>0</v>
      </c>
      <c r="BI10" s="100">
        <v>0</v>
      </c>
      <c r="BJ10" s="120">
        <v>0</v>
      </c>
      <c r="BK10" s="102">
        <v>0</v>
      </c>
      <c r="BL10" s="103">
        <v>3091857</v>
      </c>
      <c r="BM10" s="104">
        <v>3138732</v>
      </c>
      <c r="BN10" s="98">
        <v>101.51607917183752</v>
      </c>
      <c r="BO10" s="100">
        <v>1452063</v>
      </c>
      <c r="BP10" s="104">
        <v>1494494</v>
      </c>
      <c r="BQ10" s="98">
        <v>102.92211839293475</v>
      </c>
      <c r="BR10" s="141">
        <v>46.964106037245578</v>
      </c>
      <c r="BS10" s="142">
        <v>47.614578116258407</v>
      </c>
      <c r="BT10" s="98">
        <v>101.38504090442382</v>
      </c>
      <c r="BU10" s="143">
        <v>1060705</v>
      </c>
      <c r="BV10" s="104">
        <v>1052473</v>
      </c>
      <c r="BW10" s="98">
        <v>99.223912397886309</v>
      </c>
      <c r="BX10" s="144"/>
    </row>
    <row r="11" spans="1:76" s="40" customFormat="1" ht="12.75" customHeight="1" x14ac:dyDescent="0.2">
      <c r="A11" s="146">
        <v>209</v>
      </c>
      <c r="B11" s="147" t="s">
        <v>61</v>
      </c>
      <c r="C11" s="148">
        <v>139319</v>
      </c>
      <c r="D11" s="77">
        <v>139386</v>
      </c>
      <c r="E11" s="77">
        <v>139430</v>
      </c>
      <c r="F11" s="78">
        <v>99.968442946281286</v>
      </c>
      <c r="G11" s="79">
        <v>100.04809107156956</v>
      </c>
      <c r="H11" s="149">
        <v>80</v>
      </c>
      <c r="I11" s="77">
        <v>79</v>
      </c>
      <c r="J11" s="77">
        <v>81</v>
      </c>
      <c r="K11" s="78">
        <v>97.53086419753086</v>
      </c>
      <c r="L11" s="79">
        <v>98.75</v>
      </c>
      <c r="M11" s="81">
        <v>2990149</v>
      </c>
      <c r="N11" s="94">
        <v>3138684</v>
      </c>
      <c r="O11" s="83">
        <v>3064000</v>
      </c>
      <c r="P11" s="78">
        <v>102.43746736292427</v>
      </c>
      <c r="Q11" s="79">
        <v>104.96747820927988</v>
      </c>
      <c r="R11" s="117">
        <v>3090808</v>
      </c>
      <c r="S11" s="94">
        <v>3234646</v>
      </c>
      <c r="T11" s="77">
        <v>3174000</v>
      </c>
      <c r="U11" s="78">
        <v>101.91071203528669</v>
      </c>
      <c r="V11" s="79">
        <v>104.65373455743612</v>
      </c>
      <c r="W11" s="86"/>
      <c r="X11" s="113"/>
      <c r="Y11" s="114">
        <v>0</v>
      </c>
      <c r="Z11" s="150">
        <v>3123334</v>
      </c>
      <c r="AA11" s="94">
        <v>3270109</v>
      </c>
      <c r="AB11" s="77">
        <v>3197677</v>
      </c>
      <c r="AC11" s="78">
        <v>102.26514435322893</v>
      </c>
      <c r="AD11" s="79">
        <v>104.69930529363813</v>
      </c>
      <c r="AE11" s="115">
        <v>2963297</v>
      </c>
      <c r="AF11" s="94">
        <v>3171062</v>
      </c>
      <c r="AG11" s="91">
        <v>3145000</v>
      </c>
      <c r="AH11" s="78">
        <v>100.82868044515104</v>
      </c>
      <c r="AI11" s="79">
        <v>107.01127831601084</v>
      </c>
      <c r="AJ11" s="117">
        <v>23452</v>
      </c>
      <c r="AK11" s="94">
        <v>27430</v>
      </c>
      <c r="AL11" s="77">
        <v>32500</v>
      </c>
      <c r="AM11" s="78">
        <v>84.399999999999991</v>
      </c>
      <c r="AN11" s="79">
        <v>116.96230598669624</v>
      </c>
      <c r="AO11" s="77">
        <v>2986749</v>
      </c>
      <c r="AP11" s="94">
        <v>3198492</v>
      </c>
      <c r="AQ11" s="77">
        <v>3177500</v>
      </c>
      <c r="AR11" s="78">
        <v>100.66064516129032</v>
      </c>
      <c r="AS11" s="79">
        <v>107.08941394137908</v>
      </c>
      <c r="AT11" s="117">
        <v>3082819</v>
      </c>
      <c r="AU11" s="77">
        <v>3295053</v>
      </c>
      <c r="AV11" s="77">
        <v>3287789</v>
      </c>
      <c r="AW11" s="78">
        <v>100.22093875245643</v>
      </c>
      <c r="AX11" s="79">
        <v>106.88441325942262</v>
      </c>
      <c r="AY11" s="119">
        <v>104059</v>
      </c>
      <c r="AZ11" s="94">
        <v>36154</v>
      </c>
      <c r="BA11" s="96">
        <v>34.743751141179523</v>
      </c>
      <c r="BB11" s="77">
        <v>40352</v>
      </c>
      <c r="BC11" s="77">
        <v>-24944</v>
      </c>
      <c r="BD11" s="96">
        <v>-61.816019032513879</v>
      </c>
      <c r="BE11" s="77">
        <v>335542</v>
      </c>
      <c r="BF11" s="104">
        <v>369312</v>
      </c>
      <c r="BG11" s="98">
        <v>110.06431385638757</v>
      </c>
      <c r="BH11" s="99">
        <v>0</v>
      </c>
      <c r="BI11" s="100">
        <v>0</v>
      </c>
      <c r="BJ11" s="120">
        <v>0</v>
      </c>
      <c r="BK11" s="102">
        <v>0</v>
      </c>
      <c r="BL11" s="103">
        <v>441532</v>
      </c>
      <c r="BM11" s="104">
        <v>496145</v>
      </c>
      <c r="BN11" s="98">
        <v>112.36897891885526</v>
      </c>
      <c r="BO11" s="100">
        <v>160792</v>
      </c>
      <c r="BP11" s="104">
        <v>144932</v>
      </c>
      <c r="BQ11" s="96">
        <v>90.136325190307971</v>
      </c>
      <c r="BR11" s="121">
        <v>36.416839549568323</v>
      </c>
      <c r="BS11" s="122">
        <v>29.211621602555702</v>
      </c>
      <c r="BT11" s="96">
        <v>80.214598421685295</v>
      </c>
      <c r="BU11" s="123">
        <v>105990</v>
      </c>
      <c r="BV11" s="124">
        <v>126833</v>
      </c>
      <c r="BW11" s="96">
        <v>119.6650627417681</v>
      </c>
      <c r="BX11" s="32"/>
    </row>
    <row r="12" spans="1:76" s="40" customFormat="1" ht="12.75" customHeight="1" x14ac:dyDescent="0.2">
      <c r="A12" s="146">
        <v>211</v>
      </c>
      <c r="B12" s="147" t="s">
        <v>62</v>
      </c>
      <c r="C12" s="148">
        <v>1239890</v>
      </c>
      <c r="D12" s="77">
        <v>1260834</v>
      </c>
      <c r="E12" s="77">
        <v>1258649</v>
      </c>
      <c r="F12" s="78">
        <v>100.17359883494127</v>
      </c>
      <c r="G12" s="79">
        <v>101.68918210486414</v>
      </c>
      <c r="H12" s="149">
        <v>579</v>
      </c>
      <c r="I12" s="77">
        <v>576</v>
      </c>
      <c r="J12" s="77">
        <v>619</v>
      </c>
      <c r="K12" s="78">
        <v>93.05331179321486</v>
      </c>
      <c r="L12" s="79">
        <v>99.481865284974091</v>
      </c>
      <c r="M12" s="81">
        <v>24392422</v>
      </c>
      <c r="N12" s="94">
        <v>26133201</v>
      </c>
      <c r="O12" s="83">
        <v>24611000</v>
      </c>
      <c r="P12" s="78">
        <v>106.18504327333306</v>
      </c>
      <c r="Q12" s="79">
        <v>107.1365565912233</v>
      </c>
      <c r="R12" s="117">
        <v>26027363</v>
      </c>
      <c r="S12" s="94">
        <v>27609860</v>
      </c>
      <c r="T12" s="77">
        <v>26561000</v>
      </c>
      <c r="U12" s="78">
        <v>103.9488724069124</v>
      </c>
      <c r="V12" s="79">
        <v>106.08012805600013</v>
      </c>
      <c r="W12" s="86"/>
      <c r="X12" s="113"/>
      <c r="Y12" s="114">
        <v>0</v>
      </c>
      <c r="Z12" s="150">
        <v>26284421</v>
      </c>
      <c r="AA12" s="94">
        <v>27853182</v>
      </c>
      <c r="AB12" s="77">
        <v>26750626</v>
      </c>
      <c r="AC12" s="78">
        <v>104.12160821956091</v>
      </c>
      <c r="AD12" s="79">
        <v>105.96840615207009</v>
      </c>
      <c r="AE12" s="115">
        <v>25868443</v>
      </c>
      <c r="AF12" s="94">
        <v>27370343</v>
      </c>
      <c r="AG12" s="91">
        <v>26637000</v>
      </c>
      <c r="AH12" s="78">
        <v>102.75309907271838</v>
      </c>
      <c r="AI12" s="79">
        <v>105.80591572519459</v>
      </c>
      <c r="AJ12" s="117">
        <v>102496</v>
      </c>
      <c r="AK12" s="94">
        <v>115824</v>
      </c>
      <c r="AL12" s="77">
        <v>105105</v>
      </c>
      <c r="AM12" s="78">
        <v>110.19837305551592</v>
      </c>
      <c r="AN12" s="79">
        <v>113.00343428036217</v>
      </c>
      <c r="AO12" s="77">
        <v>25970939</v>
      </c>
      <c r="AP12" s="94">
        <v>27486167</v>
      </c>
      <c r="AQ12" s="77">
        <v>26742105</v>
      </c>
      <c r="AR12" s="78">
        <v>102.78236137357175</v>
      </c>
      <c r="AS12" s="79">
        <v>105.83432120032316</v>
      </c>
      <c r="AT12" s="117">
        <v>26661703</v>
      </c>
      <c r="AU12" s="77">
        <v>28310754</v>
      </c>
      <c r="AV12" s="77">
        <v>27660643</v>
      </c>
      <c r="AW12" s="78">
        <v>102.35031051158138</v>
      </c>
      <c r="AX12" s="79">
        <v>106.18509252766037</v>
      </c>
      <c r="AY12" s="119">
        <v>56424</v>
      </c>
      <c r="AZ12" s="94">
        <v>123693</v>
      </c>
      <c r="BA12" s="96">
        <v>219.22054444917057</v>
      </c>
      <c r="BB12" s="77">
        <v>-377282</v>
      </c>
      <c r="BC12" s="77">
        <v>-457572</v>
      </c>
      <c r="BD12" s="96">
        <v>121.28116369188034</v>
      </c>
      <c r="BE12" s="77">
        <v>2687719</v>
      </c>
      <c r="BF12" s="104">
        <v>2946186</v>
      </c>
      <c r="BG12" s="98">
        <v>109.61659310366896</v>
      </c>
      <c r="BH12" s="99">
        <v>0</v>
      </c>
      <c r="BI12" s="100">
        <v>0</v>
      </c>
      <c r="BJ12" s="120">
        <v>0</v>
      </c>
      <c r="BK12" s="102">
        <v>0</v>
      </c>
      <c r="BL12" s="103">
        <v>3608254</v>
      </c>
      <c r="BM12" s="104">
        <v>3816831</v>
      </c>
      <c r="BN12" s="98">
        <v>105.780552034308</v>
      </c>
      <c r="BO12" s="100">
        <v>1397701</v>
      </c>
      <c r="BP12" s="104">
        <v>1403047</v>
      </c>
      <c r="BQ12" s="96">
        <v>100.38248523825912</v>
      </c>
      <c r="BR12" s="121">
        <v>38.736214246558035</v>
      </c>
      <c r="BS12" s="122">
        <v>36.759474024393533</v>
      </c>
      <c r="BT12" s="96">
        <v>94.896919431562296</v>
      </c>
      <c r="BU12" s="123">
        <v>920535</v>
      </c>
      <c r="BV12" s="124">
        <v>870645</v>
      </c>
      <c r="BW12" s="96">
        <v>94.58032557154263</v>
      </c>
      <c r="BX12" s="32"/>
    </row>
    <row r="13" spans="1:76" s="40" customFormat="1" ht="12.75" customHeight="1" thickBot="1" x14ac:dyDescent="0.25">
      <c r="A13" s="146">
        <v>213</v>
      </c>
      <c r="B13" s="151" t="s">
        <v>63</v>
      </c>
      <c r="C13" s="148">
        <v>428627</v>
      </c>
      <c r="D13" s="77">
        <v>430920</v>
      </c>
      <c r="E13" s="77">
        <v>429580</v>
      </c>
      <c r="F13" s="78">
        <v>100.3119325853159</v>
      </c>
      <c r="G13" s="79">
        <v>100.53496396633903</v>
      </c>
      <c r="H13" s="111">
        <v>216</v>
      </c>
      <c r="I13" s="77">
        <v>216</v>
      </c>
      <c r="J13" s="77">
        <v>219</v>
      </c>
      <c r="K13" s="78">
        <v>98.630136986301366</v>
      </c>
      <c r="L13" s="79">
        <v>100</v>
      </c>
      <c r="M13" s="81">
        <v>5998461</v>
      </c>
      <c r="N13" s="94">
        <v>6393958</v>
      </c>
      <c r="O13" s="83">
        <v>6120000</v>
      </c>
      <c r="P13" s="78">
        <v>104.47643790849672</v>
      </c>
      <c r="Q13" s="79">
        <v>106.59330785013022</v>
      </c>
      <c r="R13" s="117">
        <v>8453169</v>
      </c>
      <c r="S13" s="94">
        <v>8909880</v>
      </c>
      <c r="T13" s="152">
        <v>8570000</v>
      </c>
      <c r="U13" s="78">
        <v>103.9659276546091</v>
      </c>
      <c r="V13" s="79">
        <v>105.40283768134766</v>
      </c>
      <c r="W13" s="86"/>
      <c r="X13" s="113"/>
      <c r="Y13" s="114">
        <v>0</v>
      </c>
      <c r="Z13" s="150">
        <v>8535887</v>
      </c>
      <c r="AA13" s="94">
        <v>8988661</v>
      </c>
      <c r="AB13" s="152">
        <v>8644927</v>
      </c>
      <c r="AC13" s="78">
        <v>103.97613536817605</v>
      </c>
      <c r="AD13" s="79">
        <v>105.30435794194557</v>
      </c>
      <c r="AE13" s="115">
        <v>8326414</v>
      </c>
      <c r="AF13" s="94">
        <v>8808950</v>
      </c>
      <c r="AG13" s="91">
        <v>8490000</v>
      </c>
      <c r="AH13" s="78">
        <v>103.75677267373379</v>
      </c>
      <c r="AI13" s="79">
        <v>105.79524390692079</v>
      </c>
      <c r="AJ13" s="117">
        <v>76705</v>
      </c>
      <c r="AK13" s="94">
        <v>50002</v>
      </c>
      <c r="AL13" s="77">
        <v>55270</v>
      </c>
      <c r="AM13" s="78">
        <v>90.468608648453056</v>
      </c>
      <c r="AN13" s="79">
        <v>65.187406296851563</v>
      </c>
      <c r="AO13" s="77">
        <v>8403119</v>
      </c>
      <c r="AP13" s="94">
        <v>8858952</v>
      </c>
      <c r="AQ13" s="77">
        <v>8545270</v>
      </c>
      <c r="AR13" s="78">
        <v>103.67082608273348</v>
      </c>
      <c r="AS13" s="79">
        <v>105.4245691391494</v>
      </c>
      <c r="AT13" s="117">
        <v>8696720</v>
      </c>
      <c r="AU13" s="152">
        <v>9137567</v>
      </c>
      <c r="AV13" s="152">
        <v>8863296</v>
      </c>
      <c r="AW13" s="78">
        <v>103.09445831437876</v>
      </c>
      <c r="AX13" s="79">
        <v>105.0691180123081</v>
      </c>
      <c r="AY13" s="119">
        <v>50050</v>
      </c>
      <c r="AZ13" s="94">
        <v>50928</v>
      </c>
      <c r="BA13" s="96">
        <v>101.75424575424576</v>
      </c>
      <c r="BB13" s="77">
        <v>-161823</v>
      </c>
      <c r="BC13" s="77">
        <v>-148906</v>
      </c>
      <c r="BD13" s="96">
        <v>92.017821941256813</v>
      </c>
      <c r="BE13" s="77">
        <v>926240</v>
      </c>
      <c r="BF13" s="153">
        <v>1041923</v>
      </c>
      <c r="BG13" s="98">
        <v>112.48952755225427</v>
      </c>
      <c r="BH13" s="99">
        <v>0</v>
      </c>
      <c r="BI13" s="100">
        <v>0</v>
      </c>
      <c r="BJ13" s="120">
        <v>0</v>
      </c>
      <c r="BK13" s="102">
        <v>0</v>
      </c>
      <c r="BL13" s="103">
        <v>1151651</v>
      </c>
      <c r="BM13" s="104">
        <v>1141103</v>
      </c>
      <c r="BN13" s="98">
        <v>99.084097526073435</v>
      </c>
      <c r="BO13" s="100">
        <v>490532</v>
      </c>
      <c r="BP13" s="104">
        <v>488362</v>
      </c>
      <c r="BQ13" s="96">
        <v>99.557623152006386</v>
      </c>
      <c r="BR13" s="121">
        <v>42.593806630654605</v>
      </c>
      <c r="BS13" s="122">
        <v>42.797363603460866</v>
      </c>
      <c r="BT13" s="96">
        <v>100.47790274903431</v>
      </c>
      <c r="BU13" s="123">
        <v>225411</v>
      </c>
      <c r="BV13" s="124">
        <v>99180</v>
      </c>
      <c r="BW13" s="96">
        <v>43.999627347378791</v>
      </c>
      <c r="BX13" s="32"/>
    </row>
    <row r="14" spans="1:76" s="40" customFormat="1" ht="14.45" customHeight="1" thickTop="1" thickBot="1" x14ac:dyDescent="0.25">
      <c r="A14" s="154" t="s">
        <v>64</v>
      </c>
      <c r="B14" s="155"/>
      <c r="C14" s="156">
        <v>4438022</v>
      </c>
      <c r="D14" s="157">
        <v>4489561</v>
      </c>
      <c r="E14" s="157">
        <v>4482553</v>
      </c>
      <c r="F14" s="158">
        <v>100.15633947886393</v>
      </c>
      <c r="G14" s="158">
        <v>101.16130564472189</v>
      </c>
      <c r="H14" s="156">
        <v>2281</v>
      </c>
      <c r="I14" s="157">
        <v>2275</v>
      </c>
      <c r="J14" s="157">
        <v>2341</v>
      </c>
      <c r="K14" s="158">
        <v>97.180692011960701</v>
      </c>
      <c r="L14" s="158">
        <v>99.736957474791751</v>
      </c>
      <c r="M14" s="156">
        <v>80498082</v>
      </c>
      <c r="N14" s="157">
        <v>85599682</v>
      </c>
      <c r="O14" s="157">
        <v>82660410</v>
      </c>
      <c r="P14" s="158">
        <v>103.55584009321997</v>
      </c>
      <c r="Q14" s="158">
        <v>106.33754230318185</v>
      </c>
      <c r="R14" s="156">
        <v>91017389</v>
      </c>
      <c r="S14" s="157">
        <v>96266267</v>
      </c>
      <c r="T14" s="157">
        <v>93800349</v>
      </c>
      <c r="U14" s="158">
        <v>102.628900666457</v>
      </c>
      <c r="V14" s="158">
        <v>105.76689581811669</v>
      </c>
      <c r="W14" s="159">
        <v>0</v>
      </c>
      <c r="X14" s="160">
        <v>0</v>
      </c>
      <c r="Y14" s="161">
        <v>0</v>
      </c>
      <c r="Z14" s="156">
        <v>91927487</v>
      </c>
      <c r="AA14" s="157">
        <v>97211807</v>
      </c>
      <c r="AB14" s="157">
        <v>94579394</v>
      </c>
      <c r="AC14" s="158">
        <v>102.78328385144866</v>
      </c>
      <c r="AD14" s="158">
        <v>105.74835685435413</v>
      </c>
      <c r="AE14" s="156">
        <v>89305284</v>
      </c>
      <c r="AF14" s="157">
        <v>94952432</v>
      </c>
      <c r="AG14" s="157">
        <v>92682000</v>
      </c>
      <c r="AH14" s="158">
        <v>102.44970112859025</v>
      </c>
      <c r="AI14" s="158">
        <v>106.32341978779219</v>
      </c>
      <c r="AJ14" s="156">
        <v>537455</v>
      </c>
      <c r="AK14" s="157">
        <v>450266</v>
      </c>
      <c r="AL14" s="157">
        <v>467912</v>
      </c>
      <c r="AM14" s="158">
        <v>96.228778060831957</v>
      </c>
      <c r="AN14" s="158">
        <v>83.777432529235014</v>
      </c>
      <c r="AO14" s="156">
        <v>89842739</v>
      </c>
      <c r="AP14" s="157">
        <v>95402698</v>
      </c>
      <c r="AQ14" s="157">
        <v>93149912</v>
      </c>
      <c r="AR14" s="158">
        <v>102.41845209687371</v>
      </c>
      <c r="AS14" s="158">
        <v>106.18854574324588</v>
      </c>
      <c r="AT14" s="156">
        <v>92698141</v>
      </c>
      <c r="AU14" s="157">
        <v>98304092</v>
      </c>
      <c r="AV14" s="157">
        <v>96454373</v>
      </c>
      <c r="AW14" s="158">
        <v>101.91771398482888</v>
      </c>
      <c r="AX14" s="162">
        <v>106.0475333588405</v>
      </c>
      <c r="AY14" s="163">
        <v>1174650</v>
      </c>
      <c r="AZ14" s="157">
        <v>863569</v>
      </c>
      <c r="BA14" s="162">
        <v>73.517132762950666</v>
      </c>
      <c r="BB14" s="163">
        <v>-771826</v>
      </c>
      <c r="BC14" s="157">
        <v>-1092285</v>
      </c>
      <c r="BD14" s="162">
        <v>141.51959120319867</v>
      </c>
      <c r="BE14" s="164">
        <v>11845474</v>
      </c>
      <c r="BF14" s="165">
        <v>11935219</v>
      </c>
      <c r="BG14" s="166">
        <v>100.75763114249374</v>
      </c>
      <c r="BH14" s="167">
        <v>0</v>
      </c>
      <c r="BI14" s="168">
        <v>0</v>
      </c>
      <c r="BJ14" s="165">
        <v>0</v>
      </c>
      <c r="BK14" s="168">
        <v>0</v>
      </c>
      <c r="BL14" s="169">
        <v>14924213</v>
      </c>
      <c r="BM14" s="165">
        <v>15582173</v>
      </c>
      <c r="BN14" s="166">
        <v>104.40867468187436</v>
      </c>
      <c r="BO14" s="167">
        <v>6499695</v>
      </c>
      <c r="BP14" s="165">
        <v>6889501</v>
      </c>
      <c r="BQ14" s="162">
        <v>105.99729679623428</v>
      </c>
      <c r="BR14" s="170">
        <v>43.551341702239171</v>
      </c>
      <c r="BS14" s="158">
        <v>44.213993773525686</v>
      </c>
      <c r="BT14" s="162">
        <v>101.52154226571726</v>
      </c>
      <c r="BU14" s="164">
        <v>3078739</v>
      </c>
      <c r="BV14" s="157">
        <v>3646954</v>
      </c>
      <c r="BW14" s="162">
        <v>118.45609517403066</v>
      </c>
      <c r="BX14" s="32"/>
    </row>
    <row r="15" spans="1:76" s="40" customFormat="1" ht="14.45" customHeight="1" thickTop="1" thickBot="1" x14ac:dyDescent="0.25">
      <c r="A15" s="154" t="s">
        <v>65</v>
      </c>
      <c r="B15" s="155"/>
      <c r="C15" s="171">
        <v>10413192</v>
      </c>
      <c r="D15" s="172">
        <v>10422386</v>
      </c>
      <c r="E15" s="172">
        <v>10414553</v>
      </c>
      <c r="F15" s="173">
        <v>100.07521206142982</v>
      </c>
      <c r="G15" s="174">
        <v>100.08829185133628</v>
      </c>
      <c r="H15" s="171">
        <v>5818</v>
      </c>
      <c r="I15" s="172">
        <v>5832</v>
      </c>
      <c r="J15" s="172">
        <v>6023</v>
      </c>
      <c r="K15" s="173">
        <v>96.828822845757927</v>
      </c>
      <c r="L15" s="174">
        <v>100.24063251976625</v>
      </c>
      <c r="M15" s="171">
        <v>178608482</v>
      </c>
      <c r="N15" s="172">
        <v>188748906</v>
      </c>
      <c r="O15" s="172">
        <v>182860410</v>
      </c>
      <c r="P15" s="173">
        <v>103.22021371383778</v>
      </c>
      <c r="Q15" s="174">
        <v>105.67745937172232</v>
      </c>
      <c r="R15" s="171">
        <v>238475672</v>
      </c>
      <c r="S15" s="172">
        <v>249693298</v>
      </c>
      <c r="T15" s="172">
        <v>245000349</v>
      </c>
      <c r="U15" s="173">
        <v>101.9154866591639</v>
      </c>
      <c r="V15" s="174">
        <v>104.70388694407369</v>
      </c>
      <c r="W15" s="175">
        <v>0</v>
      </c>
      <c r="X15" s="176">
        <v>0</v>
      </c>
      <c r="Y15" s="177">
        <v>0</v>
      </c>
      <c r="Z15" s="171">
        <v>241258361</v>
      </c>
      <c r="AA15" s="172">
        <v>252585631</v>
      </c>
      <c r="AB15" s="172">
        <v>247525937</v>
      </c>
      <c r="AC15" s="173">
        <v>102.04410659396879</v>
      </c>
      <c r="AD15" s="174">
        <v>104.69507873345788</v>
      </c>
      <c r="AE15" s="171">
        <v>230926451</v>
      </c>
      <c r="AF15" s="172">
        <v>243943824</v>
      </c>
      <c r="AG15" s="172">
        <v>238184155</v>
      </c>
      <c r="AH15" s="173">
        <v>102.41815791650792</v>
      </c>
      <c r="AI15" s="174">
        <v>105.63702120031282</v>
      </c>
      <c r="AJ15" s="171">
        <v>952020</v>
      </c>
      <c r="AK15" s="172">
        <v>809603</v>
      </c>
      <c r="AL15" s="172">
        <v>919912</v>
      </c>
      <c r="AM15" s="173">
        <v>88.008744314673578</v>
      </c>
      <c r="AN15" s="174">
        <v>85.040545366693976</v>
      </c>
      <c r="AO15" s="171">
        <v>231878471</v>
      </c>
      <c r="AP15" s="172">
        <v>244753427</v>
      </c>
      <c r="AQ15" s="172">
        <v>239104067</v>
      </c>
      <c r="AR15" s="173">
        <v>102.3627201623467</v>
      </c>
      <c r="AS15" s="174">
        <v>105.55245855489534</v>
      </c>
      <c r="AT15" s="171">
        <v>239012467</v>
      </c>
      <c r="AU15" s="172">
        <v>252003517</v>
      </c>
      <c r="AV15" s="172">
        <v>247965950</v>
      </c>
      <c r="AW15" s="173">
        <v>101.62827476917697</v>
      </c>
      <c r="AX15" s="174">
        <v>105.43530225140934</v>
      </c>
      <c r="AY15" s="172">
        <v>6597201</v>
      </c>
      <c r="AZ15" s="172">
        <v>4939871</v>
      </c>
      <c r="BA15" s="174">
        <v>74.87828550320053</v>
      </c>
      <c r="BB15" s="172">
        <v>2228580</v>
      </c>
      <c r="BC15" s="172">
        <v>582114</v>
      </c>
      <c r="BD15" s="174">
        <v>26.120399536924861</v>
      </c>
      <c r="BE15" s="178">
        <v>33470336</v>
      </c>
      <c r="BF15" s="179">
        <v>31297174</v>
      </c>
      <c r="BG15" s="180">
        <v>93.507199927721075</v>
      </c>
      <c r="BH15" s="181">
        <v>0</v>
      </c>
      <c r="BI15" s="182">
        <v>0</v>
      </c>
      <c r="BJ15" s="183">
        <v>0</v>
      </c>
      <c r="BK15" s="184">
        <v>0</v>
      </c>
      <c r="BL15" s="185">
        <v>36589085</v>
      </c>
      <c r="BM15" s="179">
        <v>34345637</v>
      </c>
      <c r="BN15" s="180">
        <v>93.868532104588027</v>
      </c>
      <c r="BO15" s="181">
        <v>16914842</v>
      </c>
      <c r="BP15" s="186">
        <v>14271074</v>
      </c>
      <c r="BQ15" s="174">
        <v>84.370128908091488</v>
      </c>
      <c r="BR15" s="187">
        <v>46.229201960092745</v>
      </c>
      <c r="BS15" s="188">
        <v>41.551344643862627</v>
      </c>
      <c r="BT15" s="174">
        <v>89.881163598133782</v>
      </c>
      <c r="BU15" s="189">
        <v>3118749</v>
      </c>
      <c r="BV15" s="190">
        <v>3048463</v>
      </c>
      <c r="BW15" s="174">
        <v>97.746339958746276</v>
      </c>
      <c r="BX15" s="32"/>
    </row>
    <row r="16" spans="1:76" s="214" customFormat="1" ht="12.95" hidden="1" customHeight="1" x14ac:dyDescent="0.2">
      <c r="A16" s="191" t="s">
        <v>66</v>
      </c>
      <c r="B16" s="192"/>
      <c r="C16" s="193"/>
      <c r="D16" s="194"/>
      <c r="E16" s="195"/>
      <c r="F16" s="194"/>
      <c r="G16" s="196"/>
      <c r="H16" s="197"/>
      <c r="I16" s="197"/>
      <c r="J16" s="198"/>
      <c r="K16" s="197"/>
      <c r="L16" s="199"/>
      <c r="M16" s="200"/>
      <c r="N16" s="201"/>
      <c r="O16" s="197"/>
      <c r="P16" s="197"/>
      <c r="Q16" s="202"/>
      <c r="R16" s="203"/>
      <c r="S16" s="201"/>
      <c r="T16" s="204"/>
      <c r="U16" s="204"/>
      <c r="V16" s="205"/>
      <c r="W16" s="197"/>
      <c r="X16" s="198"/>
      <c r="Y16" s="206"/>
      <c r="Z16" s="200"/>
      <c r="AA16" s="207"/>
      <c r="AB16" s="204"/>
      <c r="AC16" s="204"/>
      <c r="AD16" s="205"/>
      <c r="AE16" s="208"/>
      <c r="AF16" s="197"/>
      <c r="AG16" s="198"/>
      <c r="AH16" s="206"/>
      <c r="AI16" s="209"/>
      <c r="AJ16" s="203"/>
      <c r="AK16" s="201"/>
      <c r="AL16" s="204"/>
      <c r="AM16" s="204"/>
      <c r="AN16" s="210"/>
      <c r="AO16" s="198"/>
      <c r="AP16" s="201"/>
      <c r="AQ16" s="201"/>
      <c r="AR16" s="204"/>
      <c r="AS16" s="196"/>
      <c r="AT16" s="203"/>
      <c r="AU16" s="204"/>
      <c r="AV16" s="201"/>
      <c r="AW16" s="210"/>
      <c r="AX16" s="210"/>
      <c r="AY16" s="198"/>
      <c r="AZ16" s="210"/>
      <c r="BA16" s="188"/>
      <c r="BB16" s="198"/>
      <c r="BC16" s="196"/>
      <c r="BD16" s="204"/>
      <c r="BE16" s="197"/>
      <c r="BF16" s="197"/>
      <c r="BG16" s="210"/>
      <c r="BH16" s="201"/>
      <c r="BI16" s="203"/>
      <c r="BJ16" s="195"/>
      <c r="BK16" s="202"/>
      <c r="BL16" s="195"/>
      <c r="BM16" s="194"/>
      <c r="BN16" s="211"/>
      <c r="BO16" s="201"/>
      <c r="BP16" s="210"/>
      <c r="BQ16" s="201"/>
      <c r="BR16" s="204">
        <v>46.229201960092745</v>
      </c>
      <c r="BS16" s="212"/>
      <c r="BT16" s="205"/>
      <c r="BU16" s="197"/>
      <c r="BV16" s="197"/>
      <c r="BW16" s="205"/>
      <c r="BX16" s="213"/>
    </row>
    <row r="17" spans="1:76" s="214" customFormat="1" ht="12.95" hidden="1" customHeight="1" x14ac:dyDescent="0.2">
      <c r="A17" s="215" t="s">
        <v>67</v>
      </c>
      <c r="B17" s="216"/>
      <c r="C17" s="217"/>
      <c r="D17" s="218"/>
      <c r="E17" s="219"/>
      <c r="F17" s="218"/>
      <c r="G17" s="220"/>
      <c r="H17" s="221"/>
      <c r="I17" s="221"/>
      <c r="J17" s="222"/>
      <c r="K17" s="221"/>
      <c r="L17" s="223"/>
      <c r="M17" s="224"/>
      <c r="N17" s="219"/>
      <c r="O17" s="221"/>
      <c r="P17" s="221"/>
      <c r="Q17" s="225"/>
      <c r="R17" s="226"/>
      <c r="S17" s="219"/>
      <c r="T17" s="218"/>
      <c r="U17" s="218"/>
      <c r="V17" s="227"/>
      <c r="W17" s="221"/>
      <c r="X17" s="222"/>
      <c r="Y17" s="228"/>
      <c r="Z17" s="224"/>
      <c r="AA17" s="229"/>
      <c r="AB17" s="218"/>
      <c r="AC17" s="218"/>
      <c r="AD17" s="227"/>
      <c r="AE17" s="230"/>
      <c r="AF17" s="221"/>
      <c r="AG17" s="222"/>
      <c r="AH17" s="228"/>
      <c r="AI17" s="231"/>
      <c r="AJ17" s="226"/>
      <c r="AK17" s="219"/>
      <c r="AL17" s="218"/>
      <c r="AM17" s="218"/>
      <c r="AN17" s="232"/>
      <c r="AO17" s="222"/>
      <c r="AP17" s="219"/>
      <c r="AQ17" s="219"/>
      <c r="AR17" s="218"/>
      <c r="AS17" s="220"/>
      <c r="AT17" s="226"/>
      <c r="AU17" s="218"/>
      <c r="AV17" s="219"/>
      <c r="AW17" s="232"/>
      <c r="AX17" s="232"/>
      <c r="AY17" s="222"/>
      <c r="AZ17" s="232"/>
      <c r="BA17" s="188"/>
      <c r="BB17" s="222"/>
      <c r="BC17" s="220"/>
      <c r="BD17" s="218"/>
      <c r="BE17" s="221"/>
      <c r="BF17" s="221"/>
      <c r="BG17" s="232"/>
      <c r="BH17" s="219"/>
      <c r="BI17" s="226"/>
      <c r="BJ17" s="219"/>
      <c r="BK17" s="225"/>
      <c r="BL17" s="219"/>
      <c r="BM17" s="218"/>
      <c r="BN17" s="232"/>
      <c r="BO17" s="219"/>
      <c r="BP17" s="232"/>
      <c r="BQ17" s="219"/>
      <c r="BR17" s="218"/>
      <c r="BS17" s="233"/>
      <c r="BT17" s="227"/>
      <c r="BU17" s="221"/>
      <c r="BV17" s="221"/>
      <c r="BW17" s="227"/>
      <c r="BX17" s="213"/>
    </row>
    <row r="18" spans="1:76" s="40" customFormat="1" ht="12.95" hidden="1" customHeight="1" x14ac:dyDescent="0.2">
      <c r="A18" s="234">
        <v>202</v>
      </c>
      <c r="B18" s="235" t="s">
        <v>68</v>
      </c>
      <c r="C18" s="236" t="s">
        <v>69</v>
      </c>
      <c r="D18" s="237"/>
      <c r="E18" s="237"/>
      <c r="F18" s="238"/>
      <c r="G18" s="239"/>
      <c r="H18" s="240"/>
      <c r="I18" s="240"/>
      <c r="J18" s="241"/>
      <c r="K18" s="240"/>
      <c r="L18" s="242"/>
      <c r="M18" s="243"/>
      <c r="N18" s="244"/>
      <c r="O18" s="245"/>
      <c r="P18" s="246"/>
      <c r="Q18" s="247"/>
      <c r="R18" s="248"/>
      <c r="S18" s="249"/>
      <c r="T18" s="250"/>
      <c r="U18" s="250"/>
      <c r="V18" s="251"/>
      <c r="W18" s="240"/>
      <c r="X18" s="252"/>
      <c r="Y18" s="252"/>
      <c r="Z18" s="253"/>
      <c r="AA18" s="254"/>
      <c r="AB18" s="250"/>
      <c r="AC18" s="250"/>
      <c r="AD18" s="255"/>
      <c r="AE18" s="256"/>
      <c r="AF18" s="240"/>
      <c r="AG18" s="241"/>
      <c r="AH18" s="252"/>
      <c r="AI18" s="257"/>
      <c r="AJ18" s="248"/>
      <c r="AK18" s="249"/>
      <c r="AL18" s="250"/>
      <c r="AM18" s="250"/>
      <c r="AN18" s="258"/>
      <c r="AO18" s="241"/>
      <c r="AP18" s="249"/>
      <c r="AQ18" s="249"/>
      <c r="AR18" s="250"/>
      <c r="AS18" s="259"/>
      <c r="AT18" s="260"/>
      <c r="AU18" s="240"/>
      <c r="AV18" s="249"/>
      <c r="AW18" s="258"/>
      <c r="AX18" s="261"/>
      <c r="AY18" s="241"/>
      <c r="AZ18" s="261"/>
      <c r="BA18" s="188"/>
      <c r="BB18" s="240"/>
      <c r="BC18" s="247"/>
      <c r="BD18" s="246"/>
      <c r="BE18" s="240"/>
      <c r="BF18" s="240"/>
      <c r="BG18" s="261"/>
      <c r="BH18" s="241"/>
      <c r="BI18" s="260"/>
      <c r="BJ18" s="249"/>
      <c r="BK18" s="247"/>
      <c r="BL18" s="241"/>
      <c r="BM18" s="240"/>
      <c r="BN18" s="261"/>
      <c r="BO18" s="252"/>
      <c r="BP18" s="252"/>
      <c r="BQ18" s="262"/>
      <c r="BR18" s="246"/>
      <c r="BS18" s="262"/>
      <c r="BT18" s="247"/>
      <c r="BU18" s="240"/>
      <c r="BV18" s="240"/>
      <c r="BW18" s="247"/>
      <c r="BX18" s="32"/>
    </row>
    <row r="19" spans="1:76" s="40" customFormat="1" ht="12.95" hidden="1" customHeight="1" x14ac:dyDescent="0.2">
      <c r="A19" s="263">
        <v>205</v>
      </c>
      <c r="B19" s="264" t="s">
        <v>70</v>
      </c>
      <c r="C19" s="236" t="s">
        <v>69</v>
      </c>
      <c r="D19" s="265"/>
      <c r="E19" s="265"/>
      <c r="F19" s="266"/>
      <c r="G19" s="267"/>
      <c r="H19" s="268"/>
      <c r="I19" s="268"/>
      <c r="J19" s="269"/>
      <c r="K19" s="268"/>
      <c r="L19" s="270"/>
      <c r="M19" s="271"/>
      <c r="N19" s="272"/>
      <c r="O19" s="245"/>
      <c r="P19" s="245"/>
      <c r="Q19" s="255"/>
      <c r="R19" s="273"/>
      <c r="S19" s="272"/>
      <c r="T19" s="274"/>
      <c r="U19" s="274"/>
      <c r="V19" s="255"/>
      <c r="W19" s="268"/>
      <c r="X19" s="275"/>
      <c r="Y19" s="276"/>
      <c r="Z19" s="277"/>
      <c r="AA19" s="278"/>
      <c r="AB19" s="279"/>
      <c r="AC19" s="279"/>
      <c r="AD19" s="255"/>
      <c r="AE19" s="280"/>
      <c r="AF19" s="268"/>
      <c r="AG19" s="269"/>
      <c r="AH19" s="275"/>
      <c r="AI19" s="255"/>
      <c r="AJ19" s="273"/>
      <c r="AK19" s="272"/>
      <c r="AL19" s="274"/>
      <c r="AM19" s="274"/>
      <c r="AN19" s="281"/>
      <c r="AO19" s="269"/>
      <c r="AP19" s="272"/>
      <c r="AQ19" s="272"/>
      <c r="AR19" s="274"/>
      <c r="AS19" s="282"/>
      <c r="AT19" s="283"/>
      <c r="AU19" s="268"/>
      <c r="AV19" s="272"/>
      <c r="AW19" s="281"/>
      <c r="AX19" s="284"/>
      <c r="AY19" s="269"/>
      <c r="AZ19" s="284"/>
      <c r="BA19" s="188"/>
      <c r="BB19" s="268"/>
      <c r="BC19" s="255"/>
      <c r="BD19" s="245"/>
      <c r="BE19" s="268"/>
      <c r="BF19" s="268"/>
      <c r="BG19" s="284"/>
      <c r="BH19" s="269"/>
      <c r="BI19" s="283"/>
      <c r="BJ19" s="285"/>
      <c r="BK19" s="255"/>
      <c r="BL19" s="269"/>
      <c r="BM19" s="268"/>
      <c r="BN19" s="284"/>
      <c r="BO19" s="275"/>
      <c r="BP19" s="252"/>
      <c r="BQ19" s="262"/>
      <c r="BR19" s="245"/>
      <c r="BS19" s="285"/>
      <c r="BT19" s="286"/>
      <c r="BU19" s="268"/>
      <c r="BV19" s="268"/>
      <c r="BW19" s="255"/>
      <c r="BX19" s="32"/>
    </row>
    <row r="20" spans="1:76" s="40" customFormat="1" ht="12.95" hidden="1" customHeight="1" x14ac:dyDescent="0.2">
      <c r="A20" s="263">
        <v>210</v>
      </c>
      <c r="B20" s="264" t="s">
        <v>71</v>
      </c>
      <c r="C20" s="287" t="s">
        <v>72</v>
      </c>
      <c r="D20" s="265"/>
      <c r="E20" s="265"/>
      <c r="F20" s="266"/>
      <c r="G20" s="267"/>
      <c r="H20" s="268"/>
      <c r="I20" s="268"/>
      <c r="J20" s="269"/>
      <c r="K20" s="268"/>
      <c r="L20" s="270"/>
      <c r="M20" s="271"/>
      <c r="N20" s="272"/>
      <c r="O20" s="245"/>
      <c r="P20" s="245"/>
      <c r="Q20" s="255"/>
      <c r="R20" s="273"/>
      <c r="S20" s="272"/>
      <c r="T20" s="274"/>
      <c r="U20" s="274"/>
      <c r="V20" s="286"/>
      <c r="W20" s="268"/>
      <c r="X20" s="275"/>
      <c r="Y20" s="275"/>
      <c r="Z20" s="277"/>
      <c r="AA20" s="278"/>
      <c r="AB20" s="279"/>
      <c r="AC20" s="279"/>
      <c r="AD20" s="255"/>
      <c r="AE20" s="280"/>
      <c r="AF20" s="268"/>
      <c r="AG20" s="269"/>
      <c r="AH20" s="275"/>
      <c r="AI20" s="288"/>
      <c r="AJ20" s="273"/>
      <c r="AK20" s="272"/>
      <c r="AL20" s="274"/>
      <c r="AM20" s="274"/>
      <c r="AN20" s="281"/>
      <c r="AO20" s="269"/>
      <c r="AP20" s="272"/>
      <c r="AQ20" s="272"/>
      <c r="AR20" s="274"/>
      <c r="AS20" s="289"/>
      <c r="AT20" s="283"/>
      <c r="AU20" s="268"/>
      <c r="AV20" s="272"/>
      <c r="AW20" s="281"/>
      <c r="AX20" s="281"/>
      <c r="AY20" s="269"/>
      <c r="AZ20" s="284"/>
      <c r="BA20" s="188"/>
      <c r="BB20" s="268"/>
      <c r="BC20" s="255"/>
      <c r="BD20" s="245"/>
      <c r="BE20" s="268"/>
      <c r="BF20" s="268"/>
      <c r="BG20" s="284"/>
      <c r="BH20" s="269"/>
      <c r="BI20" s="283"/>
      <c r="BJ20" s="272"/>
      <c r="BK20" s="255"/>
      <c r="BL20" s="269"/>
      <c r="BM20" s="268"/>
      <c r="BN20" s="281"/>
      <c r="BO20" s="275"/>
      <c r="BP20" s="252"/>
      <c r="BQ20" s="262"/>
      <c r="BR20" s="245"/>
      <c r="BS20" s="285"/>
      <c r="BT20" s="286"/>
      <c r="BU20" s="268"/>
      <c r="BV20" s="268"/>
      <c r="BW20" s="255"/>
      <c r="BX20" s="32"/>
    </row>
    <row r="21" spans="1:76" s="40" customFormat="1" ht="12.95" hidden="1" customHeight="1" x14ac:dyDescent="0.2">
      <c r="A21" s="263">
        <v>221</v>
      </c>
      <c r="B21" s="264" t="s">
        <v>73</v>
      </c>
      <c r="C21" s="236" t="s">
        <v>69</v>
      </c>
      <c r="D21" s="265"/>
      <c r="E21" s="265"/>
      <c r="F21" s="266"/>
      <c r="G21" s="267"/>
      <c r="H21" s="268"/>
      <c r="I21" s="268"/>
      <c r="J21" s="269"/>
      <c r="K21" s="268"/>
      <c r="L21" s="270"/>
      <c r="M21" s="271"/>
      <c r="N21" s="272"/>
      <c r="O21" s="245"/>
      <c r="P21" s="245"/>
      <c r="Q21" s="255"/>
      <c r="R21" s="273"/>
      <c r="S21" s="272"/>
      <c r="T21" s="274"/>
      <c r="U21" s="274"/>
      <c r="V21" s="255"/>
      <c r="W21" s="268"/>
      <c r="X21" s="275"/>
      <c r="Y21" s="276"/>
      <c r="Z21" s="277"/>
      <c r="AA21" s="278"/>
      <c r="AB21" s="274"/>
      <c r="AC21" s="274"/>
      <c r="AD21" s="255"/>
      <c r="AE21" s="280"/>
      <c r="AF21" s="268"/>
      <c r="AG21" s="269"/>
      <c r="AH21" s="275"/>
      <c r="AI21" s="288"/>
      <c r="AJ21" s="273"/>
      <c r="AK21" s="272"/>
      <c r="AL21" s="274"/>
      <c r="AM21" s="274"/>
      <c r="AN21" s="281"/>
      <c r="AO21" s="269"/>
      <c r="AP21" s="272"/>
      <c r="AQ21" s="272"/>
      <c r="AR21" s="274"/>
      <c r="AS21" s="289"/>
      <c r="AT21" s="283"/>
      <c r="AU21" s="268"/>
      <c r="AV21" s="272"/>
      <c r="AW21" s="281"/>
      <c r="AX21" s="284"/>
      <c r="AY21" s="269"/>
      <c r="AZ21" s="284"/>
      <c r="BA21" s="188"/>
      <c r="BB21" s="268"/>
      <c r="BC21" s="255"/>
      <c r="BD21" s="245"/>
      <c r="BE21" s="268"/>
      <c r="BF21" s="268"/>
      <c r="BG21" s="284"/>
      <c r="BH21" s="269"/>
      <c r="BI21" s="283"/>
      <c r="BJ21" s="272"/>
      <c r="BK21" s="255"/>
      <c r="BL21" s="269"/>
      <c r="BM21" s="268"/>
      <c r="BN21" s="284"/>
      <c r="BO21" s="275"/>
      <c r="BP21" s="252"/>
      <c r="BQ21" s="262"/>
      <c r="BR21" s="246"/>
      <c r="BS21" s="285"/>
      <c r="BT21" s="255"/>
      <c r="BU21" s="268"/>
      <c r="BV21" s="268"/>
      <c r="BW21" s="255"/>
      <c r="BX21" s="32"/>
    </row>
    <row r="22" spans="1:76" s="40" customFormat="1" ht="12.95" hidden="1" customHeight="1" x14ac:dyDescent="0.2">
      <c r="A22" s="263">
        <v>223</v>
      </c>
      <c r="B22" s="264" t="s">
        <v>74</v>
      </c>
      <c r="C22" s="287" t="s">
        <v>72</v>
      </c>
      <c r="D22" s="265"/>
      <c r="E22" s="265"/>
      <c r="F22" s="266"/>
      <c r="G22" s="267"/>
      <c r="H22" s="268"/>
      <c r="I22" s="268"/>
      <c r="J22" s="269"/>
      <c r="K22" s="268"/>
      <c r="L22" s="270"/>
      <c r="M22" s="271"/>
      <c r="N22" s="272"/>
      <c r="O22" s="268"/>
      <c r="P22" s="268"/>
      <c r="Q22" s="255"/>
      <c r="R22" s="273"/>
      <c r="S22" s="272"/>
      <c r="T22" s="274"/>
      <c r="U22" s="274"/>
      <c r="V22" s="286"/>
      <c r="W22" s="268"/>
      <c r="X22" s="275"/>
      <c r="Y22" s="275"/>
      <c r="Z22" s="277"/>
      <c r="AA22" s="278"/>
      <c r="AB22" s="279"/>
      <c r="AC22" s="279"/>
      <c r="AD22" s="255"/>
      <c r="AE22" s="280"/>
      <c r="AF22" s="268"/>
      <c r="AG22" s="269"/>
      <c r="AH22" s="275"/>
      <c r="AI22" s="288"/>
      <c r="AJ22" s="273"/>
      <c r="AK22" s="272"/>
      <c r="AL22" s="274"/>
      <c r="AM22" s="274"/>
      <c r="AN22" s="281"/>
      <c r="AO22" s="269"/>
      <c r="AP22" s="272"/>
      <c r="AQ22" s="272"/>
      <c r="AR22" s="274"/>
      <c r="AS22" s="289"/>
      <c r="AT22" s="283"/>
      <c r="AU22" s="268"/>
      <c r="AV22" s="272"/>
      <c r="AW22" s="281"/>
      <c r="AX22" s="281"/>
      <c r="AY22" s="269"/>
      <c r="AZ22" s="284"/>
      <c r="BA22" s="188"/>
      <c r="BB22" s="268"/>
      <c r="BC22" s="255"/>
      <c r="BD22" s="245"/>
      <c r="BE22" s="268"/>
      <c r="BF22" s="268"/>
      <c r="BG22" s="284"/>
      <c r="BH22" s="269"/>
      <c r="BI22" s="283"/>
      <c r="BJ22" s="272"/>
      <c r="BK22" s="255"/>
      <c r="BL22" s="269"/>
      <c r="BM22" s="268"/>
      <c r="BN22" s="281"/>
      <c r="BO22" s="275"/>
      <c r="BP22" s="252"/>
      <c r="BQ22" s="262"/>
      <c r="BR22" s="245"/>
      <c r="BS22" s="285"/>
      <c r="BT22" s="286"/>
      <c r="BU22" s="268"/>
      <c r="BV22" s="268"/>
      <c r="BW22" s="255"/>
      <c r="BX22" s="32"/>
    </row>
    <row r="23" spans="1:76" s="40" customFormat="1" ht="12.95" hidden="1" customHeight="1" x14ac:dyDescent="0.2">
      <c r="A23" s="263">
        <v>225</v>
      </c>
      <c r="B23" s="264" t="s">
        <v>75</v>
      </c>
      <c r="C23" s="287" t="s">
        <v>76</v>
      </c>
      <c r="D23" s="265"/>
      <c r="E23" s="265"/>
      <c r="F23" s="266"/>
      <c r="G23" s="267"/>
      <c r="H23" s="268"/>
      <c r="I23" s="268"/>
      <c r="J23" s="269"/>
      <c r="K23" s="268"/>
      <c r="L23" s="270"/>
      <c r="M23" s="271"/>
      <c r="N23" s="272"/>
      <c r="O23" s="268"/>
      <c r="P23" s="268"/>
      <c r="Q23" s="255"/>
      <c r="R23" s="273"/>
      <c r="S23" s="272"/>
      <c r="T23" s="274"/>
      <c r="U23" s="274"/>
      <c r="V23" s="286"/>
      <c r="W23" s="268"/>
      <c r="X23" s="275"/>
      <c r="Y23" s="275"/>
      <c r="Z23" s="277"/>
      <c r="AA23" s="278"/>
      <c r="AB23" s="274"/>
      <c r="AC23" s="274"/>
      <c r="AD23" s="286"/>
      <c r="AE23" s="280"/>
      <c r="AF23" s="268"/>
      <c r="AG23" s="269"/>
      <c r="AH23" s="275"/>
      <c r="AI23" s="288"/>
      <c r="AJ23" s="273"/>
      <c r="AK23" s="272"/>
      <c r="AL23" s="274"/>
      <c r="AM23" s="274"/>
      <c r="AN23" s="281"/>
      <c r="AO23" s="269"/>
      <c r="AP23" s="272"/>
      <c r="AQ23" s="272"/>
      <c r="AR23" s="274"/>
      <c r="AS23" s="289"/>
      <c r="AT23" s="283"/>
      <c r="AU23" s="268"/>
      <c r="AV23" s="272"/>
      <c r="AW23" s="281"/>
      <c r="AX23" s="281"/>
      <c r="AY23" s="269"/>
      <c r="AZ23" s="284"/>
      <c r="BA23" s="188"/>
      <c r="BB23" s="268"/>
      <c r="BC23" s="255"/>
      <c r="BD23" s="245"/>
      <c r="BE23" s="268"/>
      <c r="BF23" s="268"/>
      <c r="BG23" s="284"/>
      <c r="BH23" s="269"/>
      <c r="BI23" s="283"/>
      <c r="BJ23" s="285"/>
      <c r="BK23" s="255"/>
      <c r="BL23" s="269"/>
      <c r="BM23" s="268"/>
      <c r="BN23" s="284"/>
      <c r="BO23" s="275"/>
      <c r="BP23" s="252"/>
      <c r="BQ23" s="262"/>
      <c r="BR23" s="245"/>
      <c r="BS23" s="285"/>
      <c r="BT23" s="255"/>
      <c r="BU23" s="268"/>
      <c r="BV23" s="268"/>
      <c r="BW23" s="255"/>
      <c r="BX23" s="32"/>
    </row>
    <row r="24" spans="1:76" s="40" customFormat="1" ht="12.95" hidden="1" customHeight="1" x14ac:dyDescent="0.2">
      <c r="A24" s="290">
        <v>226</v>
      </c>
      <c r="B24" s="291" t="s">
        <v>77</v>
      </c>
      <c r="C24" s="292" t="s">
        <v>78</v>
      </c>
      <c r="D24" s="293"/>
      <c r="E24" s="293"/>
      <c r="F24" s="294"/>
      <c r="G24" s="295"/>
      <c r="H24" s="296"/>
      <c r="I24" s="296"/>
      <c r="J24" s="244"/>
      <c r="K24" s="296"/>
      <c r="L24" s="297"/>
      <c r="M24" s="298"/>
      <c r="N24" s="299"/>
      <c r="O24" s="296"/>
      <c r="P24" s="296"/>
      <c r="Q24" s="300"/>
      <c r="R24" s="301"/>
      <c r="S24" s="299"/>
      <c r="T24" s="302"/>
      <c r="U24" s="302"/>
      <c r="V24" s="303"/>
      <c r="W24" s="296"/>
      <c r="X24" s="304"/>
      <c r="Y24" s="304"/>
      <c r="Z24" s="305"/>
      <c r="AA24" s="306"/>
      <c r="AB24" s="302"/>
      <c r="AC24" s="302"/>
      <c r="AD24" s="303"/>
      <c r="AE24" s="307"/>
      <c r="AF24" s="296"/>
      <c r="AG24" s="244"/>
      <c r="AH24" s="304"/>
      <c r="AI24" s="308"/>
      <c r="AJ24" s="301"/>
      <c r="AK24" s="299"/>
      <c r="AL24" s="302"/>
      <c r="AM24" s="302"/>
      <c r="AN24" s="309"/>
      <c r="AO24" s="244"/>
      <c r="AP24" s="299"/>
      <c r="AQ24" s="299"/>
      <c r="AR24" s="302"/>
      <c r="AS24" s="310"/>
      <c r="AT24" s="311"/>
      <c r="AU24" s="296"/>
      <c r="AV24" s="299"/>
      <c r="AW24" s="309"/>
      <c r="AX24" s="309"/>
      <c r="AY24" s="244"/>
      <c r="AZ24" s="312"/>
      <c r="BA24" s="188"/>
      <c r="BB24" s="296"/>
      <c r="BC24" s="300"/>
      <c r="BD24" s="279"/>
      <c r="BE24" s="296"/>
      <c r="BF24" s="296"/>
      <c r="BG24" s="284"/>
      <c r="BH24" s="244"/>
      <c r="BI24" s="311"/>
      <c r="BJ24" s="299"/>
      <c r="BK24" s="300"/>
      <c r="BL24" s="244"/>
      <c r="BM24" s="296"/>
      <c r="BN24" s="309"/>
      <c r="BO24" s="304"/>
      <c r="BP24" s="313"/>
      <c r="BQ24" s="262"/>
      <c r="BR24" s="279"/>
      <c r="BS24" s="314"/>
      <c r="BT24" s="303"/>
      <c r="BU24" s="296"/>
      <c r="BV24" s="296"/>
      <c r="BW24" s="300"/>
      <c r="BX24" s="32"/>
    </row>
    <row r="25" spans="1:76" s="40" customFormat="1" ht="14.45" hidden="1" customHeight="1" x14ac:dyDescent="0.2">
      <c r="A25" s="315" t="s">
        <v>79</v>
      </c>
      <c r="B25" s="316"/>
      <c r="C25" s="317"/>
      <c r="D25" s="318"/>
      <c r="E25" s="318"/>
      <c r="F25" s="319"/>
      <c r="G25" s="320"/>
      <c r="H25" s="321"/>
      <c r="I25" s="322"/>
      <c r="J25" s="323"/>
      <c r="K25" s="321"/>
      <c r="L25" s="324"/>
      <c r="M25" s="325"/>
      <c r="N25" s="326"/>
      <c r="O25" s="327"/>
      <c r="P25" s="327"/>
      <c r="Q25" s="328"/>
      <c r="R25" s="329"/>
      <c r="S25" s="330"/>
      <c r="T25" s="331"/>
      <c r="U25" s="331"/>
      <c r="V25" s="332"/>
      <c r="W25" s="333"/>
      <c r="X25" s="334" t="e">
        <f>#REF!+W25</f>
        <v>#REF!</v>
      </c>
      <c r="Y25" s="335" t="e">
        <f>ROUND(X25/R25*100,1)</f>
        <v>#REF!</v>
      </c>
      <c r="Z25" s="336"/>
      <c r="AA25" s="337"/>
      <c r="AB25" s="338"/>
      <c r="AC25" s="339"/>
      <c r="AD25" s="332"/>
      <c r="AE25" s="340"/>
      <c r="AF25" s="341"/>
      <c r="AG25" s="342"/>
      <c r="AH25" s="321"/>
      <c r="AI25" s="343"/>
      <c r="AJ25" s="344"/>
      <c r="AK25" s="326"/>
      <c r="AL25" s="345"/>
      <c r="AM25" s="345"/>
      <c r="AN25" s="346"/>
      <c r="AO25" s="347"/>
      <c r="AP25" s="326"/>
      <c r="AQ25" s="326"/>
      <c r="AR25" s="345"/>
      <c r="AS25" s="348"/>
      <c r="AT25" s="349"/>
      <c r="AU25" s="321"/>
      <c r="AV25" s="350"/>
      <c r="AW25" s="351"/>
      <c r="AX25" s="352"/>
      <c r="AY25" s="353"/>
      <c r="AZ25" s="352"/>
      <c r="BA25" s="188"/>
      <c r="BB25" s="354"/>
      <c r="BC25" s="355"/>
      <c r="BD25" s="356"/>
      <c r="BE25" s="354"/>
      <c r="BF25" s="354"/>
      <c r="BG25" s="352"/>
      <c r="BH25" s="347"/>
      <c r="BI25" s="349"/>
      <c r="BJ25" s="357"/>
      <c r="BK25" s="332"/>
      <c r="BL25" s="347"/>
      <c r="BM25" s="354"/>
      <c r="BN25" s="352"/>
      <c r="BO25" s="347"/>
      <c r="BP25" s="354"/>
      <c r="BQ25" s="358"/>
      <c r="BR25" s="359"/>
      <c r="BS25" s="360"/>
      <c r="BT25" s="361"/>
      <c r="BU25" s="362"/>
      <c r="BV25" s="362"/>
      <c r="BW25" s="332"/>
      <c r="BX25" s="32"/>
    </row>
    <row r="26" spans="1:76" s="40" customFormat="1" ht="14.45" hidden="1" customHeight="1" x14ac:dyDescent="0.2">
      <c r="A26" s="315" t="s">
        <v>80</v>
      </c>
      <c r="B26" s="316"/>
      <c r="C26" s="317" t="s">
        <v>81</v>
      </c>
      <c r="D26" s="318"/>
      <c r="E26" s="318"/>
      <c r="F26" s="319"/>
      <c r="G26" s="320"/>
      <c r="H26" s="321"/>
      <c r="I26" s="363"/>
      <c r="J26" s="323"/>
      <c r="K26" s="321"/>
      <c r="L26" s="324"/>
      <c r="M26" s="364">
        <f>M15+M25</f>
        <v>178608482</v>
      </c>
      <c r="N26" s="347">
        <f>N15+N25</f>
        <v>188748906</v>
      </c>
      <c r="O26" s="359" t="e">
        <f>ROUND(#REF!/N26*100,1)</f>
        <v>#REF!</v>
      </c>
      <c r="P26" s="359"/>
      <c r="Q26" s="332" t="e">
        <f>ROUND(#REF!/M26*100,1)</f>
        <v>#REF!</v>
      </c>
      <c r="R26" s="365">
        <f>R15+R25</f>
        <v>238475672</v>
      </c>
      <c r="S26" s="366">
        <f>S15+S25</f>
        <v>249693298</v>
      </c>
      <c r="T26" s="367" t="e">
        <f>ROUND(#REF!/S26*100,1)</f>
        <v>#REF!</v>
      </c>
      <c r="U26" s="367"/>
      <c r="V26" s="368" t="e">
        <f>ROUND(#REF!/R26*100,1)</f>
        <v>#REF!</v>
      </c>
      <c r="W26" s="354">
        <f>W15+W25</f>
        <v>0</v>
      </c>
      <c r="X26" s="369" t="e">
        <f>X15+X25</f>
        <v>#REF!</v>
      </c>
      <c r="Y26" s="352" t="e">
        <f>ROUND(X26/R26*100,1)</f>
        <v>#REF!</v>
      </c>
      <c r="Z26" s="364">
        <f>Z15+Z25</f>
        <v>241258361</v>
      </c>
      <c r="AA26" s="347">
        <f>AA15+AA25</f>
        <v>252585631</v>
      </c>
      <c r="AB26" s="359" t="e">
        <f>ROUND(#REF!/AA26*100,1)</f>
        <v>#REF!</v>
      </c>
      <c r="AC26" s="359"/>
      <c r="AD26" s="332" t="e">
        <f>ROUND(#REF!/Z26*100,1)</f>
        <v>#REF!</v>
      </c>
      <c r="AE26" s="364">
        <f>AE15+AE25</f>
        <v>230926451</v>
      </c>
      <c r="AF26" s="366">
        <f>AF15+AF25</f>
        <v>243943824</v>
      </c>
      <c r="AG26" s="357" t="e">
        <f>ROUND(#REF!/AF26*100,1)</f>
        <v>#REF!</v>
      </c>
      <c r="AH26" s="352"/>
      <c r="AI26" s="332" t="e">
        <f>ROUND(#REF!/AE26*100,1)</f>
        <v>#REF!</v>
      </c>
      <c r="AJ26" s="354">
        <f>AJ15+AJ25</f>
        <v>952020</v>
      </c>
      <c r="AK26" s="354">
        <f>AK15+AK25</f>
        <v>809603</v>
      </c>
      <c r="AL26" s="370" t="e">
        <f>ROUND(#REF!/AK26*100,1)</f>
        <v>#REF!</v>
      </c>
      <c r="AM26" s="371"/>
      <c r="AN26" s="371" t="e">
        <f>ROUND(#REF!/AJ26*100,1)</f>
        <v>#REF!</v>
      </c>
      <c r="AO26" s="347">
        <f>AO15+AO25</f>
        <v>231878471</v>
      </c>
      <c r="AP26" s="347">
        <f>AP15+AP25</f>
        <v>244753427</v>
      </c>
      <c r="AQ26" s="370" t="e">
        <f>ROUND(#REF!/AP26*100,1)</f>
        <v>#REF!</v>
      </c>
      <c r="AR26" s="372"/>
      <c r="AS26" s="373" t="e">
        <f>ROUND(#REF!/AO26*100,1)</f>
        <v>#REF!</v>
      </c>
      <c r="AT26" s="349">
        <f>AT15+AT25</f>
        <v>239012467</v>
      </c>
      <c r="AU26" s="347">
        <f>AU15+AU25</f>
        <v>252003517</v>
      </c>
      <c r="AV26" s="370" t="e">
        <f>#REF!/AU26*100</f>
        <v>#REF!</v>
      </c>
      <c r="AW26" s="371"/>
      <c r="AX26" s="352" t="e">
        <f>#REF!/AT26*100</f>
        <v>#REF!</v>
      </c>
      <c r="AY26" s="374">
        <f>AY15+AY25</f>
        <v>6597201</v>
      </c>
      <c r="AZ26" s="335" t="e">
        <f>ROUND(AY26/#REF!*100,1)</f>
        <v>#REF!</v>
      </c>
      <c r="BA26" s="375"/>
      <c r="BB26" s="369">
        <f>SUM(BB25,BB15)</f>
        <v>2228580</v>
      </c>
      <c r="BC26" s="376" t="e">
        <f>ROUND(BB26/#REF!*100,1)</f>
        <v>#REF!</v>
      </c>
      <c r="BD26" s="377"/>
      <c r="BE26" s="354">
        <f>BE15+BE25</f>
        <v>33470336</v>
      </c>
      <c r="BF26" s="354"/>
      <c r="BG26" s="352" t="e">
        <f>ROUND(BE26/#REF!*100,1)</f>
        <v>#REF!</v>
      </c>
      <c r="BH26" s="347">
        <f>BH15+BH25</f>
        <v>0</v>
      </c>
      <c r="BI26" s="349"/>
      <c r="BJ26" s="357" t="e">
        <f>ROUND(BH26/#REF!*100,1)</f>
        <v>#REF!</v>
      </c>
      <c r="BK26" s="332" t="e">
        <f>ROUND(#REF!/BE26*100,1)</f>
        <v>#REF!</v>
      </c>
      <c r="BL26" s="347">
        <f>BL15+BL25</f>
        <v>36589085</v>
      </c>
      <c r="BM26" s="354"/>
      <c r="BN26" s="352" t="e">
        <f>ROUND(BL26/#REF!*100,1)</f>
        <v>#REF!</v>
      </c>
      <c r="BO26" s="347">
        <f>BO15+BO25</f>
        <v>16914842</v>
      </c>
      <c r="BP26" s="354"/>
      <c r="BQ26" s="358" t="e">
        <f>ROUND(BO26/#REF!*100,1)</f>
        <v>#REF!</v>
      </c>
      <c r="BR26" s="359" t="e">
        <f>ROUND(#REF!/#REF!*100,1)</f>
        <v>#REF!</v>
      </c>
      <c r="BS26" s="360">
        <f>ROUND(BO26/BL26*100,1)</f>
        <v>46.2</v>
      </c>
      <c r="BT26" s="361" t="e">
        <f>ROUND(BS26/BR26*100,1)</f>
        <v>#REF!</v>
      </c>
      <c r="BU26" s="362">
        <f>SUM(BU25,BU15)</f>
        <v>3118749</v>
      </c>
      <c r="BV26" s="362"/>
      <c r="BW26" s="332" t="e">
        <f>ROUND(BU26/#REF!*100,1)</f>
        <v>#REF!</v>
      </c>
      <c r="BX26" s="32"/>
    </row>
    <row r="27" spans="1:76" s="40" customFormat="1" ht="14.45" customHeight="1" thickTop="1" thickBot="1" x14ac:dyDescent="0.25">
      <c r="A27" s="378"/>
      <c r="B27" s="379"/>
      <c r="C27" s="380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0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381"/>
      <c r="AY27" s="381"/>
      <c r="AZ27" s="381"/>
      <c r="BA27" s="381"/>
      <c r="BB27" s="381"/>
      <c r="BC27" s="381"/>
      <c r="BD27" s="381"/>
      <c r="BE27" s="381"/>
      <c r="BF27" s="1186"/>
      <c r="BG27" s="381"/>
      <c r="BH27" s="381"/>
      <c r="BI27" s="381"/>
      <c r="BJ27" s="381"/>
      <c r="BK27" s="381"/>
      <c r="BL27" s="381"/>
      <c r="BM27" s="1186"/>
      <c r="BN27" s="381"/>
      <c r="BO27" s="381"/>
      <c r="BP27" s="381"/>
      <c r="BQ27" s="381"/>
      <c r="BR27" s="381"/>
      <c r="BS27" s="381"/>
      <c r="BT27" s="381"/>
      <c r="BU27" s="381"/>
      <c r="BV27" s="381"/>
      <c r="BW27" s="382"/>
      <c r="BX27" s="32"/>
    </row>
    <row r="28" spans="1:76" s="40" customFormat="1" ht="16.5" customHeight="1" thickTop="1" thickBot="1" x14ac:dyDescent="0.25">
      <c r="A28" s="383"/>
      <c r="B28" s="384" t="s">
        <v>82</v>
      </c>
      <c r="C28" s="385"/>
      <c r="D28" s="386"/>
      <c r="E28" s="386"/>
      <c r="F28" s="386"/>
      <c r="G28" s="387"/>
      <c r="H28" s="388" t="s">
        <v>83</v>
      </c>
      <c r="I28" s="388"/>
      <c r="J28" s="389"/>
      <c r="K28" s="388"/>
      <c r="L28" s="390"/>
      <c r="M28" s="391" t="s">
        <v>84</v>
      </c>
      <c r="N28" s="389"/>
      <c r="O28" s="388"/>
      <c r="P28" s="388"/>
      <c r="Q28" s="392"/>
      <c r="R28" s="393" t="s">
        <v>84</v>
      </c>
      <c r="S28" s="394"/>
      <c r="T28" s="394"/>
      <c r="U28" s="395"/>
      <c r="V28" s="396"/>
      <c r="W28" s="397"/>
      <c r="X28" s="398"/>
      <c r="Y28" s="397"/>
      <c r="Z28" s="1224" t="s">
        <v>85</v>
      </c>
      <c r="AA28" s="1225"/>
      <c r="AB28" s="1225"/>
      <c r="AC28" s="1225"/>
      <c r="AD28" s="1226"/>
      <c r="AE28" s="1224" t="s">
        <v>85</v>
      </c>
      <c r="AF28" s="1225"/>
      <c r="AG28" s="1225"/>
      <c r="AH28" s="1225"/>
      <c r="AI28" s="1226"/>
      <c r="AJ28" s="388" t="s">
        <v>85</v>
      </c>
      <c r="AK28" s="388"/>
      <c r="AL28" s="388"/>
      <c r="AM28" s="388"/>
      <c r="AN28" s="390"/>
      <c r="AO28" s="1224" t="s">
        <v>85</v>
      </c>
      <c r="AP28" s="1225"/>
      <c r="AQ28" s="1225"/>
      <c r="AR28" s="1225"/>
      <c r="AS28" s="1226"/>
      <c r="AT28" s="1224" t="s">
        <v>84</v>
      </c>
      <c r="AU28" s="1225"/>
      <c r="AV28" s="1225"/>
      <c r="AW28" s="1225"/>
      <c r="AX28" s="1226"/>
      <c r="AY28" s="1224" t="s">
        <v>84</v>
      </c>
      <c r="AZ28" s="1225"/>
      <c r="BA28" s="1226"/>
      <c r="BB28" s="1224" t="s">
        <v>84</v>
      </c>
      <c r="BC28" s="1225"/>
      <c r="BD28" s="1226"/>
      <c r="BE28" s="1227" t="s">
        <v>84</v>
      </c>
      <c r="BF28" s="1228"/>
      <c r="BG28" s="1229"/>
      <c r="BH28" s="1206" t="s">
        <v>84</v>
      </c>
      <c r="BI28" s="1207"/>
      <c r="BJ28" s="1207"/>
      <c r="BK28" s="1208"/>
      <c r="BL28" s="1224" t="s">
        <v>84</v>
      </c>
      <c r="BM28" s="1225"/>
      <c r="BN28" s="1226"/>
      <c r="BO28" s="1224" t="s">
        <v>84</v>
      </c>
      <c r="BP28" s="1225"/>
      <c r="BQ28" s="1226"/>
      <c r="BR28" s="385"/>
      <c r="BS28" s="386"/>
      <c r="BT28" s="387"/>
      <c r="BU28" s="1225" t="s">
        <v>84</v>
      </c>
      <c r="BV28" s="1225"/>
      <c r="BW28" s="1226"/>
      <c r="BX28" s="32"/>
    </row>
    <row r="29" spans="1:76" s="63" customFormat="1" ht="16.5" hidden="1" customHeight="1" x14ac:dyDescent="0.2">
      <c r="A29" s="12"/>
      <c r="B29" s="399" t="s">
        <v>53</v>
      </c>
      <c r="C29" s="400"/>
      <c r="D29" s="50"/>
      <c r="G29" s="401"/>
      <c r="H29" s="26"/>
      <c r="I29" s="26"/>
      <c r="J29" s="402"/>
      <c r="K29" s="26"/>
      <c r="L29" s="403"/>
      <c r="M29" s="404"/>
      <c r="N29" s="405" t="s">
        <v>54</v>
      </c>
      <c r="O29" s="406"/>
      <c r="P29" s="406"/>
      <c r="Q29" s="407"/>
      <c r="R29" s="408"/>
      <c r="S29" s="409"/>
      <c r="T29" s="409"/>
      <c r="U29" s="410"/>
      <c r="V29" s="411"/>
      <c r="W29" s="60"/>
      <c r="X29" s="61"/>
      <c r="Y29" s="60"/>
      <c r="Z29" s="404"/>
      <c r="AA29" s="412"/>
      <c r="AB29" s="409" t="s">
        <v>55</v>
      </c>
      <c r="AC29" s="410"/>
      <c r="AD29" s="413"/>
      <c r="AE29" s="14"/>
      <c r="AF29" s="17"/>
      <c r="AG29" s="17"/>
      <c r="AH29" s="17"/>
      <c r="AI29" s="5"/>
      <c r="AJ29" s="17"/>
      <c r="AK29" s="17"/>
      <c r="AL29" s="17"/>
      <c r="AM29" s="17"/>
      <c r="AN29" s="17"/>
      <c r="AO29" s="414"/>
      <c r="AP29" s="414"/>
      <c r="AQ29" s="414"/>
      <c r="AR29" s="17"/>
      <c r="AS29" s="18"/>
      <c r="AT29" s="408"/>
      <c r="AU29" s="408"/>
      <c r="AV29" s="409" t="s">
        <v>56</v>
      </c>
      <c r="AW29" s="410"/>
      <c r="AX29" s="415"/>
      <c r="AY29" s="408"/>
      <c r="AZ29" s="416"/>
      <c r="BA29" s="417" t="e">
        <f>AZ29/AY29*100</f>
        <v>#DIV/0!</v>
      </c>
      <c r="BB29" s="406"/>
      <c r="BC29" s="413"/>
      <c r="BD29" s="17"/>
      <c r="BE29" s="418"/>
      <c r="BF29" s="419"/>
      <c r="BG29" s="410"/>
      <c r="BH29" s="405"/>
      <c r="BI29" s="406"/>
      <c r="BJ29" s="411"/>
      <c r="BK29" s="399"/>
      <c r="BL29" s="405"/>
      <c r="BM29" s="406"/>
      <c r="BN29" s="410"/>
      <c r="BO29" s="408"/>
      <c r="BP29" s="406"/>
      <c r="BQ29" s="420"/>
      <c r="BR29" s="421"/>
      <c r="BS29" s="422"/>
      <c r="BT29" s="423"/>
      <c r="BU29" s="408"/>
      <c r="BV29" s="406"/>
      <c r="BW29" s="411"/>
    </row>
    <row r="30" spans="1:76" s="40" customFormat="1" ht="12.75" customHeight="1" thickTop="1" x14ac:dyDescent="0.2">
      <c r="A30" s="424">
        <v>111</v>
      </c>
      <c r="B30" s="425" t="s">
        <v>57</v>
      </c>
      <c r="C30" s="426"/>
      <c r="D30" s="427"/>
      <c r="E30" s="427"/>
      <c r="F30" s="427"/>
      <c r="G30" s="428"/>
      <c r="H30" s="84">
        <v>1689</v>
      </c>
      <c r="I30" s="82">
        <v>1668</v>
      </c>
      <c r="J30" s="82">
        <v>1611</v>
      </c>
      <c r="K30" s="78">
        <v>103.53817504655494</v>
      </c>
      <c r="L30" s="79">
        <v>98.756660746003561</v>
      </c>
      <c r="M30" s="82">
        <v>16419.683456704999</v>
      </c>
      <c r="N30" s="82">
        <v>17386.190221353234</v>
      </c>
      <c r="O30" s="92">
        <v>16891.436277815239</v>
      </c>
      <c r="P30" s="78">
        <v>102.92902234837065</v>
      </c>
      <c r="Q30" s="79">
        <v>105.8862691671048</v>
      </c>
      <c r="R30" s="429">
        <v>24678.508393903438</v>
      </c>
      <c r="S30" s="85">
        <v>25860.703964805976</v>
      </c>
      <c r="T30" s="85">
        <v>25488.873904248143</v>
      </c>
      <c r="U30" s="78">
        <v>101.45879359737373</v>
      </c>
      <c r="V30" s="79">
        <v>104.79038502665172</v>
      </c>
      <c r="W30" s="430">
        <v>0</v>
      </c>
      <c r="X30" s="431">
        <v>0</v>
      </c>
      <c r="Y30" s="432">
        <v>0</v>
      </c>
      <c r="Z30" s="433">
        <v>24991.903828677678</v>
      </c>
      <c r="AA30" s="85">
        <v>26188.843257638644</v>
      </c>
      <c r="AB30" s="434">
        <v>25783.301247471343</v>
      </c>
      <c r="AC30" s="78">
        <v>101.57288628897774</v>
      </c>
      <c r="AD30" s="79">
        <v>104.78930871839984</v>
      </c>
      <c r="AE30" s="433">
        <v>23701.613008500175</v>
      </c>
      <c r="AF30" s="85">
        <v>25113.060304323822</v>
      </c>
      <c r="AG30" s="434">
        <v>24528.347100472016</v>
      </c>
      <c r="AH30" s="78">
        <v>102.38382635999372</v>
      </c>
      <c r="AI30" s="79">
        <v>105.95506852346908</v>
      </c>
      <c r="AJ30" s="429">
        <v>69.381289570003858</v>
      </c>
      <c r="AK30" s="85">
        <v>60.567604808838958</v>
      </c>
      <c r="AL30" s="434">
        <v>76.196898179366144</v>
      </c>
      <c r="AM30" s="78">
        <v>79.488281355316971</v>
      </c>
      <c r="AN30" s="79">
        <v>87.296741216849057</v>
      </c>
      <c r="AO30" s="85">
        <v>23770.994298070182</v>
      </c>
      <c r="AP30" s="85">
        <v>25173.627909132665</v>
      </c>
      <c r="AQ30" s="85">
        <v>24604.543998651385</v>
      </c>
      <c r="AR30" s="78">
        <v>102.31292199730453</v>
      </c>
      <c r="AS30" s="79">
        <v>105.90060976614831</v>
      </c>
      <c r="AT30" s="429">
        <v>24487.056602573652</v>
      </c>
      <c r="AU30" s="85">
        <v>25906.616999490125</v>
      </c>
      <c r="AV30" s="434">
        <v>25541.398685097774</v>
      </c>
      <c r="AW30" s="78">
        <v>101.4299072611299</v>
      </c>
      <c r="AX30" s="79">
        <v>105.79718673402043</v>
      </c>
      <c r="AY30" s="92">
        <v>908</v>
      </c>
      <c r="AZ30" s="92">
        <v>687</v>
      </c>
      <c r="BA30" s="96">
        <v>75.66079295154185</v>
      </c>
      <c r="BB30" s="85">
        <v>502.14571300900224</v>
      </c>
      <c r="BC30" s="434">
        <v>282.22625814852114</v>
      </c>
      <c r="BD30" s="96">
        <v>56.204056081120321</v>
      </c>
      <c r="BE30" s="85">
        <v>3619.120794889518</v>
      </c>
      <c r="BF30" s="77">
        <v>3263.5304429171601</v>
      </c>
      <c r="BG30" s="96">
        <v>90.174675781077013</v>
      </c>
      <c r="BH30" s="77">
        <v>0</v>
      </c>
      <c r="BI30" s="77">
        <v>0</v>
      </c>
      <c r="BJ30" s="435"/>
      <c r="BK30" s="436"/>
      <c r="BL30" s="77">
        <v>3625.8168386840875</v>
      </c>
      <c r="BM30" s="77">
        <v>3162.6525306241128</v>
      </c>
      <c r="BN30" s="96">
        <v>87.225932012934493</v>
      </c>
      <c r="BO30" s="434">
        <v>1743.0712431612824</v>
      </c>
      <c r="BP30" s="434">
        <v>1244.1919321739642</v>
      </c>
      <c r="BQ30" s="96">
        <v>71.379293133048492</v>
      </c>
      <c r="BR30" s="437"/>
      <c r="BS30" s="438"/>
      <c r="BT30" s="436"/>
      <c r="BU30" s="85">
        <v>6.6960437945698619</v>
      </c>
      <c r="BV30" s="85">
        <v>-100.87791229304757</v>
      </c>
      <c r="BW30" s="96">
        <v>-1506.5300554762534</v>
      </c>
    </row>
    <row r="31" spans="1:76" s="40" customFormat="1" ht="12.75" customHeight="1" x14ac:dyDescent="0.2">
      <c r="A31" s="439">
        <v>201</v>
      </c>
      <c r="B31" s="147" t="s">
        <v>58</v>
      </c>
      <c r="C31" s="280"/>
      <c r="D31" s="269"/>
      <c r="E31" s="269"/>
      <c r="F31" s="269"/>
      <c r="G31" s="270"/>
      <c r="H31" s="117">
        <v>1761</v>
      </c>
      <c r="I31" s="440">
        <v>1798</v>
      </c>
      <c r="J31" s="440">
        <v>1769</v>
      </c>
      <c r="K31" s="78">
        <v>101.63934426229508</v>
      </c>
      <c r="L31" s="79">
        <v>102.10107893242476</v>
      </c>
      <c r="M31" s="94">
        <v>17787.888589863021</v>
      </c>
      <c r="N31" s="94">
        <v>18689.005677567256</v>
      </c>
      <c r="O31" s="119">
        <v>18364.511660777385</v>
      </c>
      <c r="P31" s="78">
        <v>101.76696240435797</v>
      </c>
      <c r="Q31" s="79">
        <v>105.06590247151517</v>
      </c>
      <c r="R31" s="111">
        <v>21022.71590242556</v>
      </c>
      <c r="S31" s="77">
        <v>21727.105513536098</v>
      </c>
      <c r="T31" s="77">
        <v>21810.927208480563</v>
      </c>
      <c r="U31" s="78">
        <v>99.615689447114036</v>
      </c>
      <c r="V31" s="79">
        <v>103.3506118542432</v>
      </c>
      <c r="W31" s="86">
        <v>0</v>
      </c>
      <c r="X31" s="441">
        <v>0</v>
      </c>
      <c r="Y31" s="442">
        <v>0</v>
      </c>
      <c r="Z31" s="148">
        <v>21236.287938906717</v>
      </c>
      <c r="AA31" s="77">
        <v>21971.829554405547</v>
      </c>
      <c r="AB31" s="443">
        <v>22029.033215547701</v>
      </c>
      <c r="AC31" s="78">
        <v>99.74032604798208</v>
      </c>
      <c r="AD31" s="79">
        <v>103.46360728209592</v>
      </c>
      <c r="AE31" s="148">
        <v>20463.290262107672</v>
      </c>
      <c r="AF31" s="77">
        <v>21386.915903681806</v>
      </c>
      <c r="AG31" s="443">
        <v>21300.353356890457</v>
      </c>
      <c r="AH31" s="78">
        <v>100.40639019147233</v>
      </c>
      <c r="AI31" s="79">
        <v>104.51357347593526</v>
      </c>
      <c r="AJ31" s="111">
        <v>98.595153480776091</v>
      </c>
      <c r="AK31" s="77">
        <v>91.227862146069612</v>
      </c>
      <c r="AL31" s="443">
        <v>136.30671378091873</v>
      </c>
      <c r="AM31" s="78">
        <v>66.928370302212073</v>
      </c>
      <c r="AN31" s="79">
        <v>92.527734807834193</v>
      </c>
      <c r="AO31" s="77">
        <v>20561.885415588447</v>
      </c>
      <c r="AP31" s="77">
        <v>21478.143765827877</v>
      </c>
      <c r="AQ31" s="77">
        <v>21436.66007067138</v>
      </c>
      <c r="AR31" s="78">
        <v>100.19351753034165</v>
      </c>
      <c r="AS31" s="79">
        <v>104.45610084737072</v>
      </c>
      <c r="AT31" s="111">
        <v>21191.182474784069</v>
      </c>
      <c r="AU31" s="77">
        <v>22068.048932668175</v>
      </c>
      <c r="AV31" s="443">
        <v>22190.518727915194</v>
      </c>
      <c r="AW31" s="78">
        <v>99.448098547182866</v>
      </c>
      <c r="AX31" s="79">
        <v>104.13788356986456</v>
      </c>
      <c r="AY31" s="119">
        <v>461</v>
      </c>
      <c r="AZ31" s="119">
        <v>249</v>
      </c>
      <c r="BA31" s="96">
        <v>54.013015184381771</v>
      </c>
      <c r="BB31" s="77">
        <v>45.105464122646609</v>
      </c>
      <c r="BC31" s="443">
        <v>-96.219378262624886</v>
      </c>
      <c r="BD31" s="96">
        <v>-213.3208916795403</v>
      </c>
      <c r="BE31" s="77">
        <v>3315.6174884127477</v>
      </c>
      <c r="BF31" s="77">
        <v>3344.0391190312844</v>
      </c>
      <c r="BG31" s="96">
        <v>100.85720475048352</v>
      </c>
      <c r="BH31" s="77">
        <v>0</v>
      </c>
      <c r="BI31" s="77">
        <v>0</v>
      </c>
      <c r="BJ31" s="444"/>
      <c r="BK31" s="436"/>
      <c r="BL31" s="77">
        <v>3080.1619340072916</v>
      </c>
      <c r="BM31" s="77">
        <v>3332.3353124355945</v>
      </c>
      <c r="BN31" s="96">
        <v>108.18701691116041</v>
      </c>
      <c r="BO31" s="443">
        <v>1188.0455784425353</v>
      </c>
      <c r="BP31" s="443">
        <v>1502.0750929556948</v>
      </c>
      <c r="BQ31" s="96">
        <v>126.43244671848663</v>
      </c>
      <c r="BR31" s="245"/>
      <c r="BS31" s="285"/>
      <c r="BT31" s="436"/>
      <c r="BU31" s="77">
        <v>-235.45555440545607</v>
      </c>
      <c r="BV31" s="77">
        <v>-11.703806595690017</v>
      </c>
      <c r="BW31" s="96">
        <v>4.9707073699081148</v>
      </c>
    </row>
    <row r="32" spans="1:76" s="32" customFormat="1" ht="12.75" customHeight="1" x14ac:dyDescent="0.2">
      <c r="A32" s="439">
        <v>205</v>
      </c>
      <c r="B32" s="147" t="s">
        <v>59</v>
      </c>
      <c r="C32" s="445"/>
      <c r="D32" s="446"/>
      <c r="E32" s="446"/>
      <c r="F32" s="446"/>
      <c r="G32" s="447"/>
      <c r="H32" s="117">
        <v>1908</v>
      </c>
      <c r="I32" s="94">
        <v>1918</v>
      </c>
      <c r="J32" s="94">
        <v>1908</v>
      </c>
      <c r="K32" s="78">
        <v>100.52410901467506</v>
      </c>
      <c r="L32" s="79">
        <v>100.52410901467506</v>
      </c>
      <c r="M32" s="94">
        <v>15114.16385818727</v>
      </c>
      <c r="N32" s="94">
        <v>16205.38229840918</v>
      </c>
      <c r="O32" s="119">
        <v>15489.969408846631</v>
      </c>
      <c r="P32" s="78">
        <v>104.61855585817983</v>
      </c>
      <c r="Q32" s="79">
        <v>107.21983994920635</v>
      </c>
      <c r="R32" s="111">
        <v>19985.986904082689</v>
      </c>
      <c r="S32" s="77">
        <v>21151.6731328807</v>
      </c>
      <c r="T32" s="77">
        <v>20514.35965274907</v>
      </c>
      <c r="U32" s="78">
        <v>103.10667011264097</v>
      </c>
      <c r="V32" s="79">
        <v>105.83251772550639</v>
      </c>
      <c r="W32" s="86">
        <v>0</v>
      </c>
      <c r="X32" s="441">
        <v>0</v>
      </c>
      <c r="Y32" s="442">
        <v>0</v>
      </c>
      <c r="Z32" s="148">
        <v>20170.357218676611</v>
      </c>
      <c r="AA32" s="77">
        <v>21351.04201719485</v>
      </c>
      <c r="AB32" s="443">
        <v>20671.781727986774</v>
      </c>
      <c r="AC32" s="78">
        <v>103.28593005743889</v>
      </c>
      <c r="AD32" s="79">
        <v>105.85356414721794</v>
      </c>
      <c r="AE32" s="148">
        <v>19813.711571377393</v>
      </c>
      <c r="AF32" s="77">
        <v>21045.374017696311</v>
      </c>
      <c r="AG32" s="443">
        <v>20234.807771806532</v>
      </c>
      <c r="AH32" s="78">
        <v>104.00580156248952</v>
      </c>
      <c r="AI32" s="79">
        <v>106.2162126559779</v>
      </c>
      <c r="AJ32" s="111">
        <v>174.3825215279897</v>
      </c>
      <c r="AK32" s="77">
        <v>101.88823346991562</v>
      </c>
      <c r="AL32" s="443">
        <v>90.946672178586198</v>
      </c>
      <c r="AM32" s="78">
        <v>112.03074398351175</v>
      </c>
      <c r="AN32" s="79">
        <v>58.428007908786775</v>
      </c>
      <c r="AO32" s="77">
        <v>19988.094092905383</v>
      </c>
      <c r="AP32" s="77">
        <v>21147.26225116623</v>
      </c>
      <c r="AQ32" s="77">
        <v>20325.754443985119</v>
      </c>
      <c r="AR32" s="78">
        <v>104.04170880566855</v>
      </c>
      <c r="AS32" s="79">
        <v>105.79929308353759</v>
      </c>
      <c r="AT32" s="111">
        <v>20712.973682115513</v>
      </c>
      <c r="AU32" s="77">
        <v>21775.049981195196</v>
      </c>
      <c r="AV32" s="443">
        <v>21040.239768499381</v>
      </c>
      <c r="AW32" s="78">
        <v>103.49240417780763</v>
      </c>
      <c r="AX32" s="79">
        <v>105.12758967099313</v>
      </c>
      <c r="AY32" s="119">
        <v>-2</v>
      </c>
      <c r="AZ32" s="119">
        <v>4</v>
      </c>
      <c r="BA32" s="96">
        <v>-200</v>
      </c>
      <c r="BB32" s="77">
        <v>-542.61646343890561</v>
      </c>
      <c r="BC32" s="443">
        <v>-424.00796400034312</v>
      </c>
      <c r="BD32" s="96">
        <v>78.141374722236591</v>
      </c>
      <c r="BE32" s="77">
        <v>2950.9798718271923</v>
      </c>
      <c r="BF32" s="77">
        <v>2575.4460368046343</v>
      </c>
      <c r="BG32" s="96">
        <v>87.274266469664724</v>
      </c>
      <c r="BH32" s="77">
        <v>0</v>
      </c>
      <c r="BI32" s="77">
        <v>0</v>
      </c>
      <c r="BJ32" s="448"/>
      <c r="BK32" s="449"/>
      <c r="BL32" s="77">
        <v>3722.1056629559353</v>
      </c>
      <c r="BM32" s="77">
        <v>3817.646990901113</v>
      </c>
      <c r="BN32" s="96">
        <v>102.56686232462575</v>
      </c>
      <c r="BO32" s="443">
        <v>1801.3620019371874</v>
      </c>
      <c r="BP32" s="443">
        <v>1892.5165119394023</v>
      </c>
      <c r="BQ32" s="96">
        <v>105.06031047086522</v>
      </c>
      <c r="BR32" s="450"/>
      <c r="BS32" s="451"/>
      <c r="BT32" s="449"/>
      <c r="BU32" s="77">
        <v>771.12579112874334</v>
      </c>
      <c r="BV32" s="77">
        <v>1242.2009540964784</v>
      </c>
      <c r="BW32" s="96">
        <v>161.08927601529109</v>
      </c>
      <c r="BX32" s="40"/>
    </row>
    <row r="33" spans="1:76" s="32" customFormat="1" ht="12.75" customHeight="1" x14ac:dyDescent="0.2">
      <c r="A33" s="439">
        <v>207</v>
      </c>
      <c r="B33" s="147" t="s">
        <v>60</v>
      </c>
      <c r="C33" s="280"/>
      <c r="D33" s="269"/>
      <c r="E33" s="269"/>
      <c r="F33" s="269"/>
      <c r="G33" s="270"/>
      <c r="H33" s="117">
        <v>1923</v>
      </c>
      <c r="I33" s="452">
        <v>1951</v>
      </c>
      <c r="J33" s="452">
        <v>1902</v>
      </c>
      <c r="K33" s="78">
        <v>102.57623554153523</v>
      </c>
      <c r="L33" s="79">
        <v>101.45605824232969</v>
      </c>
      <c r="M33" s="94">
        <v>22667.340906408754</v>
      </c>
      <c r="N33" s="94">
        <v>23111.513185992248</v>
      </c>
      <c r="O33" s="119">
        <v>23224.74501757705</v>
      </c>
      <c r="P33" s="78">
        <v>99.512451777192354</v>
      </c>
      <c r="Q33" s="79">
        <v>101.95952529861106</v>
      </c>
      <c r="R33" s="111">
        <v>20202.867485817638</v>
      </c>
      <c r="S33" s="77">
        <v>20981.099919600088</v>
      </c>
      <c r="T33" s="77">
        <v>20669.635476098192</v>
      </c>
      <c r="U33" s="78">
        <v>101.5068695520154</v>
      </c>
      <c r="V33" s="79">
        <v>103.85208898850011</v>
      </c>
      <c r="W33" s="86">
        <v>0</v>
      </c>
      <c r="X33" s="441">
        <v>0</v>
      </c>
      <c r="Y33" s="442">
        <v>0</v>
      </c>
      <c r="Z33" s="148">
        <v>20431.912306750721</v>
      </c>
      <c r="AA33" s="77">
        <v>21215.500235234143</v>
      </c>
      <c r="AB33" s="443">
        <v>20867.635459835692</v>
      </c>
      <c r="AC33" s="78">
        <v>101.66700619276196</v>
      </c>
      <c r="AD33" s="79">
        <v>103.83511791123206</v>
      </c>
      <c r="AE33" s="148">
        <v>19239.475410375973</v>
      </c>
      <c r="AF33" s="77">
        <v>20249.053979117714</v>
      </c>
      <c r="AG33" s="443">
        <v>20146.52511065275</v>
      </c>
      <c r="AH33" s="78">
        <v>100.50891589443755</v>
      </c>
      <c r="AI33" s="79">
        <v>105.2474329325906</v>
      </c>
      <c r="AJ33" s="111">
        <v>76.760410691594331</v>
      </c>
      <c r="AK33" s="77">
        <v>93.346602256349627</v>
      </c>
      <c r="AL33" s="443">
        <v>92.967282563620245</v>
      </c>
      <c r="AM33" s="78">
        <v>100.40801417689045</v>
      </c>
      <c r="AN33" s="79">
        <v>121.60774208386506</v>
      </c>
      <c r="AO33" s="77">
        <v>19316.23582106757</v>
      </c>
      <c r="AP33" s="77">
        <v>20342.400581374066</v>
      </c>
      <c r="AQ33" s="77">
        <v>20239.492393216369</v>
      </c>
      <c r="AR33" s="78">
        <v>100.50845241648545</v>
      </c>
      <c r="AS33" s="79">
        <v>105.31244684426193</v>
      </c>
      <c r="AT33" s="111">
        <v>19951.76075375795</v>
      </c>
      <c r="AU33" s="77">
        <v>21050.917684319847</v>
      </c>
      <c r="AV33" s="443">
        <v>20998.521467853105</v>
      </c>
      <c r="AW33" s="78">
        <v>100.24952336071355</v>
      </c>
      <c r="AX33" s="79">
        <v>105.50907232763839</v>
      </c>
      <c r="AY33" s="119">
        <v>887</v>
      </c>
      <c r="AZ33" s="119">
        <v>639</v>
      </c>
      <c r="BA33" s="96">
        <v>72.040586245772261</v>
      </c>
      <c r="BB33" s="77">
        <v>480.12547994982998</v>
      </c>
      <c r="BC33" s="443">
        <v>164.58255091429479</v>
      </c>
      <c r="BD33" s="96">
        <v>34.279070323760493</v>
      </c>
      <c r="BE33" s="77">
        <v>2787.2796484804903</v>
      </c>
      <c r="BF33" s="77">
        <v>2828.5841345078315</v>
      </c>
      <c r="BG33" s="96">
        <v>101.48189242689942</v>
      </c>
      <c r="BH33" s="77">
        <v>0</v>
      </c>
      <c r="BI33" s="77">
        <v>0</v>
      </c>
      <c r="BJ33" s="444"/>
      <c r="BK33" s="436"/>
      <c r="BL33" s="77">
        <v>4242.8484387736335</v>
      </c>
      <c r="BM33" s="77">
        <v>4255.5442721503114</v>
      </c>
      <c r="BN33" s="96">
        <v>100.29922900994191</v>
      </c>
      <c r="BO33" s="443">
        <v>1992.615839785268</v>
      </c>
      <c r="BP33" s="443">
        <v>2026.2594517349703</v>
      </c>
      <c r="BQ33" s="96">
        <v>101.68841435855131</v>
      </c>
      <c r="BR33" s="245"/>
      <c r="BS33" s="285"/>
      <c r="BT33" s="436"/>
      <c r="BU33" s="77">
        <v>1455.5687902931434</v>
      </c>
      <c r="BV33" s="77">
        <v>1426.9601376424794</v>
      </c>
      <c r="BW33" s="96">
        <v>98.034537917998193</v>
      </c>
      <c r="BX33" s="40"/>
    </row>
    <row r="34" spans="1:76" s="32" customFormat="1" ht="12.75" customHeight="1" x14ac:dyDescent="0.2">
      <c r="A34" s="439">
        <v>209</v>
      </c>
      <c r="B34" s="147" t="s">
        <v>61</v>
      </c>
      <c r="C34" s="453"/>
      <c r="D34" s="269"/>
      <c r="E34" s="269"/>
      <c r="F34" s="269"/>
      <c r="G34" s="270"/>
      <c r="H34" s="117">
        <v>1741</v>
      </c>
      <c r="I34" s="94">
        <v>1764</v>
      </c>
      <c r="J34" s="94">
        <v>1721</v>
      </c>
      <c r="K34" s="78">
        <v>102.49854735618827</v>
      </c>
      <c r="L34" s="79">
        <v>101.3210798391729</v>
      </c>
      <c r="M34" s="94">
        <v>21462.607397411695</v>
      </c>
      <c r="N34" s="94">
        <v>22517.928629848047</v>
      </c>
      <c r="O34" s="119">
        <v>21975.184680484828</v>
      </c>
      <c r="P34" s="78">
        <v>102.46980381395932</v>
      </c>
      <c r="Q34" s="79">
        <v>104.91702248890608</v>
      </c>
      <c r="R34" s="111">
        <v>22185.114736683438</v>
      </c>
      <c r="S34" s="77">
        <v>23206.390885741755</v>
      </c>
      <c r="T34" s="77">
        <v>22764.111023452628</v>
      </c>
      <c r="U34" s="78">
        <v>101.94288220538668</v>
      </c>
      <c r="V34" s="79">
        <v>104.60342964722027</v>
      </c>
      <c r="W34" s="86">
        <v>0</v>
      </c>
      <c r="X34" s="441">
        <v>0</v>
      </c>
      <c r="Y34" s="442">
        <v>0</v>
      </c>
      <c r="Z34" s="148">
        <v>22418.57894472398</v>
      </c>
      <c r="AA34" s="77">
        <v>23460.813855050004</v>
      </c>
      <c r="AB34" s="443">
        <v>22933.923832747616</v>
      </c>
      <c r="AC34" s="78">
        <v>102.29742640703306</v>
      </c>
      <c r="AD34" s="79">
        <v>104.64897847850123</v>
      </c>
      <c r="AE34" s="148">
        <v>21269.869866995887</v>
      </c>
      <c r="AF34" s="77">
        <v>22750.218816810873</v>
      </c>
      <c r="AG34" s="443">
        <v>22556.121351215665</v>
      </c>
      <c r="AH34" s="78">
        <v>100.86050905017296</v>
      </c>
      <c r="AI34" s="79">
        <v>106.9598401827179</v>
      </c>
      <c r="AJ34" s="111">
        <v>168.33310603722393</v>
      </c>
      <c r="AK34" s="77">
        <v>196.79164335012126</v>
      </c>
      <c r="AL34" s="443">
        <v>233.09187405866743</v>
      </c>
      <c r="AM34" s="78">
        <v>84.426642560945879</v>
      </c>
      <c r="AN34" s="79">
        <v>116.90608459788309</v>
      </c>
      <c r="AO34" s="77">
        <v>21438.202973033109</v>
      </c>
      <c r="AP34" s="77">
        <v>22947.010460160993</v>
      </c>
      <c r="AQ34" s="77">
        <v>22789.213225274332</v>
      </c>
      <c r="AR34" s="78">
        <v>100.69242072258842</v>
      </c>
      <c r="AS34" s="79">
        <v>107.03793824988874</v>
      </c>
      <c r="AT34" s="111">
        <v>22127.771517165642</v>
      </c>
      <c r="AU34" s="77">
        <v>23639.770134733761</v>
      </c>
      <c r="AV34" s="443">
        <v>23580.212292906836</v>
      </c>
      <c r="AW34" s="78">
        <v>100.25257551156501</v>
      </c>
      <c r="AX34" s="79">
        <v>106.8330361075682</v>
      </c>
      <c r="AY34" s="119">
        <v>747</v>
      </c>
      <c r="AZ34" s="119">
        <v>259</v>
      </c>
      <c r="BA34" s="96">
        <v>34.672021419009369</v>
      </c>
      <c r="BB34" s="77">
        <v>289.63745074254047</v>
      </c>
      <c r="BC34" s="443">
        <v>-178.95627968375589</v>
      </c>
      <c r="BD34" s="96">
        <v>-61.786305336194467</v>
      </c>
      <c r="BE34" s="77">
        <v>2408.4439308349902</v>
      </c>
      <c r="BF34" s="77">
        <v>2649.5630838104257</v>
      </c>
      <c r="BG34" s="96">
        <v>110.01140819133958</v>
      </c>
      <c r="BH34" s="77">
        <v>0</v>
      </c>
      <c r="BI34" s="77">
        <v>0</v>
      </c>
      <c r="BJ34" s="444"/>
      <c r="BK34" s="436"/>
      <c r="BL34" s="77">
        <v>3169.2159719779784</v>
      </c>
      <c r="BM34" s="77">
        <v>3559.5038239134487</v>
      </c>
      <c r="BN34" s="96">
        <v>112.31496544843813</v>
      </c>
      <c r="BO34" s="443">
        <v>1154.1282954945127</v>
      </c>
      <c r="BP34" s="443">
        <v>1039.7887879700972</v>
      </c>
      <c r="BQ34" s="96">
        <v>90.092998501919226</v>
      </c>
      <c r="BR34" s="245"/>
      <c r="BS34" s="285"/>
      <c r="BT34" s="436"/>
      <c r="BU34" s="77">
        <v>760.77204114298831</v>
      </c>
      <c r="BV34" s="77">
        <v>909.94074010302324</v>
      </c>
      <c r="BW34" s="96">
        <v>119.60754219304945</v>
      </c>
      <c r="BX34" s="40"/>
    </row>
    <row r="35" spans="1:76" s="32" customFormat="1" ht="12.75" customHeight="1" x14ac:dyDescent="0.2">
      <c r="A35" s="439">
        <v>211</v>
      </c>
      <c r="B35" s="147" t="s">
        <v>62</v>
      </c>
      <c r="C35" s="453"/>
      <c r="D35" s="269"/>
      <c r="E35" s="269"/>
      <c r="F35" s="269"/>
      <c r="G35" s="270"/>
      <c r="H35" s="117">
        <v>2141</v>
      </c>
      <c r="I35" s="94">
        <v>2189</v>
      </c>
      <c r="J35" s="94">
        <v>2033</v>
      </c>
      <c r="K35" s="78">
        <v>107.67338908017707</v>
      </c>
      <c r="L35" s="79">
        <v>102.24194301728164</v>
      </c>
      <c r="M35" s="94">
        <v>19673.053254724211</v>
      </c>
      <c r="N35" s="94">
        <v>20726.916469574899</v>
      </c>
      <c r="O35" s="119">
        <v>19553.505385536399</v>
      </c>
      <c r="P35" s="78">
        <v>106.00102672591107</v>
      </c>
      <c r="Q35" s="79">
        <v>105.35688691127605</v>
      </c>
      <c r="R35" s="111">
        <v>20991.67103533378</v>
      </c>
      <c r="S35" s="77">
        <v>21898.092849653483</v>
      </c>
      <c r="T35" s="77">
        <v>21102.785605836099</v>
      </c>
      <c r="U35" s="78">
        <v>103.76873109869172</v>
      </c>
      <c r="V35" s="79">
        <v>104.31800695044234</v>
      </c>
      <c r="W35" s="86">
        <v>0</v>
      </c>
      <c r="X35" s="441">
        <v>0</v>
      </c>
      <c r="Y35" s="442">
        <v>0</v>
      </c>
      <c r="Z35" s="148">
        <v>21198.994265620338</v>
      </c>
      <c r="AA35" s="77">
        <v>22091.077810401686</v>
      </c>
      <c r="AB35" s="443">
        <v>21253.44397047946</v>
      </c>
      <c r="AC35" s="78">
        <v>103.94116756364606</v>
      </c>
      <c r="AD35" s="79">
        <v>104.20814088443852</v>
      </c>
      <c r="AE35" s="148">
        <v>20863.498374855833</v>
      </c>
      <c r="AF35" s="77">
        <v>21708.125732649976</v>
      </c>
      <c r="AG35" s="443">
        <v>21163.167809293933</v>
      </c>
      <c r="AH35" s="78">
        <v>102.57503001567055</v>
      </c>
      <c r="AI35" s="79">
        <v>104.04834962295712</v>
      </c>
      <c r="AJ35" s="111">
        <v>82.665397736896011</v>
      </c>
      <c r="AK35" s="77">
        <v>91.863004963381385</v>
      </c>
      <c r="AL35" s="443">
        <v>83.506203874153954</v>
      </c>
      <c r="AM35" s="78">
        <v>110.00740148818326</v>
      </c>
      <c r="AN35" s="79">
        <v>111.12630856233116</v>
      </c>
      <c r="AO35" s="77">
        <v>20946.163772592728</v>
      </c>
      <c r="AP35" s="77">
        <v>21799.988737613359</v>
      </c>
      <c r="AQ35" s="77">
        <v>21246.674013168085</v>
      </c>
      <c r="AR35" s="78">
        <v>102.60424160554422</v>
      </c>
      <c r="AS35" s="79">
        <v>104.07628324828543</v>
      </c>
      <c r="AT35" s="111">
        <v>21503.280936212082</v>
      </c>
      <c r="AU35" s="77">
        <v>22453.989978062138</v>
      </c>
      <c r="AV35" s="443">
        <v>21976.454913164831</v>
      </c>
      <c r="AW35" s="78">
        <v>102.17293947902053</v>
      </c>
      <c r="AX35" s="79">
        <v>104.42122783341883</v>
      </c>
      <c r="AY35" s="119">
        <v>46</v>
      </c>
      <c r="AZ35" s="119">
        <v>98</v>
      </c>
      <c r="BA35" s="96">
        <v>213.04347826086959</v>
      </c>
      <c r="BB35" s="77">
        <v>-304.28667059174603</v>
      </c>
      <c r="BC35" s="443">
        <v>-362.91216766045329</v>
      </c>
      <c r="BD35" s="96">
        <v>119.26653473012745</v>
      </c>
      <c r="BE35" s="77">
        <v>2167.7076192242862</v>
      </c>
      <c r="BF35" s="77">
        <v>2336.6961868096832</v>
      </c>
      <c r="BG35" s="96">
        <v>107.79572697381899</v>
      </c>
      <c r="BH35" s="77">
        <v>0</v>
      </c>
      <c r="BI35" s="77">
        <v>0</v>
      </c>
      <c r="BJ35" s="444"/>
      <c r="BK35" s="436"/>
      <c r="BL35" s="77">
        <v>2910.1404156820363</v>
      </c>
      <c r="BM35" s="77">
        <v>3027.2272162711347</v>
      </c>
      <c r="BN35" s="96">
        <v>104.02340725410177</v>
      </c>
      <c r="BO35" s="443">
        <v>1127.2782262942681</v>
      </c>
      <c r="BP35" s="443">
        <v>1112.7928022245592</v>
      </c>
      <c r="BQ35" s="96">
        <v>98.715008971890896</v>
      </c>
      <c r="BR35" s="245"/>
      <c r="BS35" s="285"/>
      <c r="BT35" s="436"/>
      <c r="BU35" s="77">
        <v>742.43279645775033</v>
      </c>
      <c r="BV35" s="77">
        <v>690.53102946145168</v>
      </c>
      <c r="BW35" s="96">
        <v>93.00923029748563</v>
      </c>
      <c r="BX35" s="40"/>
    </row>
    <row r="36" spans="1:76" s="32" customFormat="1" ht="12.75" customHeight="1" thickBot="1" x14ac:dyDescent="0.25">
      <c r="A36" s="439">
        <v>213</v>
      </c>
      <c r="B36" s="151" t="s">
        <v>63</v>
      </c>
      <c r="C36" s="280"/>
      <c r="D36" s="269"/>
      <c r="E36" s="269"/>
      <c r="F36" s="269"/>
      <c r="G36" s="270"/>
      <c r="H36" s="117">
        <v>1984</v>
      </c>
      <c r="I36" s="94">
        <v>1995</v>
      </c>
      <c r="J36" s="94">
        <v>1962</v>
      </c>
      <c r="K36" s="78">
        <v>101.68195718654434</v>
      </c>
      <c r="L36" s="79">
        <v>100.55443548387098</v>
      </c>
      <c r="M36" s="94">
        <v>13994.594367597001</v>
      </c>
      <c r="N36" s="94">
        <v>14837.923512484917</v>
      </c>
      <c r="O36" s="119">
        <v>14246.473299501838</v>
      </c>
      <c r="P36" s="78">
        <v>104.15155526949789</v>
      </c>
      <c r="Q36" s="79">
        <v>106.02610638605256</v>
      </c>
      <c r="R36" s="111">
        <v>19721.503778343409</v>
      </c>
      <c r="S36" s="152">
        <v>20676.413255360625</v>
      </c>
      <c r="T36" s="152">
        <v>19949.71832953117</v>
      </c>
      <c r="U36" s="78">
        <v>103.64263251152646</v>
      </c>
      <c r="V36" s="79">
        <v>104.8419709153509</v>
      </c>
      <c r="W36" s="86">
        <v>0</v>
      </c>
      <c r="X36" s="441">
        <v>0</v>
      </c>
      <c r="Y36" s="442">
        <v>0</v>
      </c>
      <c r="Z36" s="148">
        <v>19914.48742146435</v>
      </c>
      <c r="AA36" s="152">
        <v>20859.233732479348</v>
      </c>
      <c r="AB36" s="443">
        <v>20124.137529680153</v>
      </c>
      <c r="AC36" s="78">
        <v>103.65280848292274</v>
      </c>
      <c r="AD36" s="79">
        <v>104.74401520370907</v>
      </c>
      <c r="AE36" s="148">
        <v>19425.78045713406</v>
      </c>
      <c r="AF36" s="152">
        <v>20442.193446579415</v>
      </c>
      <c r="AG36" s="443">
        <v>19763.489920387354</v>
      </c>
      <c r="AH36" s="78">
        <v>103.4341279244003</v>
      </c>
      <c r="AI36" s="79">
        <v>105.23228907939233</v>
      </c>
      <c r="AJ36" s="111">
        <v>178.95512881829657</v>
      </c>
      <c r="AK36" s="152">
        <v>116.03545901791516</v>
      </c>
      <c r="AL36" s="443">
        <v>128.66055216723311</v>
      </c>
      <c r="AM36" s="78">
        <v>90.187285118357153</v>
      </c>
      <c r="AN36" s="79">
        <v>64.840532810731915</v>
      </c>
      <c r="AO36" s="77">
        <v>19604.735585952356</v>
      </c>
      <c r="AP36" s="77">
        <v>20558.228905597327</v>
      </c>
      <c r="AQ36" s="77">
        <v>19892.150472554586</v>
      </c>
      <c r="AR36" s="78">
        <v>103.34844859514681</v>
      </c>
      <c r="AS36" s="79">
        <v>104.86358673629952</v>
      </c>
      <c r="AT36" s="111">
        <v>20289.715766855566</v>
      </c>
      <c r="AU36" s="77">
        <v>21204.787431541816</v>
      </c>
      <c r="AV36" s="443">
        <v>20632.468923134224</v>
      </c>
      <c r="AW36" s="78">
        <v>102.77387311494203</v>
      </c>
      <c r="AX36" s="79">
        <v>104.5100270265051</v>
      </c>
      <c r="AY36" s="119">
        <v>117</v>
      </c>
      <c r="AZ36" s="119">
        <v>118</v>
      </c>
      <c r="BA36" s="96">
        <v>100.85470085470085</v>
      </c>
      <c r="BB36" s="124">
        <v>-377.5380459000483</v>
      </c>
      <c r="BC36" s="454">
        <v>-345.55369906247097</v>
      </c>
      <c r="BD36" s="96">
        <v>91.528179163684854</v>
      </c>
      <c r="BE36" s="77">
        <v>2160.9464639418425</v>
      </c>
      <c r="BF36" s="77">
        <v>2417.9035551842571</v>
      </c>
      <c r="BG36" s="96">
        <v>111.89095128130533</v>
      </c>
      <c r="BH36" s="77">
        <v>0</v>
      </c>
      <c r="BI36" s="77">
        <v>0</v>
      </c>
      <c r="BJ36" s="444"/>
      <c r="BK36" s="436"/>
      <c r="BL36" s="77">
        <v>2686.8372734335449</v>
      </c>
      <c r="BM36" s="77">
        <v>2648.0622853429868</v>
      </c>
      <c r="BN36" s="96">
        <v>98.556853871503463</v>
      </c>
      <c r="BO36" s="443">
        <v>1144.4262727266366</v>
      </c>
      <c r="BP36" s="443">
        <v>1133.3008447043535</v>
      </c>
      <c r="BQ36" s="96">
        <v>99.027859785517123</v>
      </c>
      <c r="BR36" s="245"/>
      <c r="BS36" s="285"/>
      <c r="BT36" s="436"/>
      <c r="BU36" s="77">
        <v>525.8908094917025</v>
      </c>
      <c r="BV36" s="77">
        <v>230.15873015873015</v>
      </c>
      <c r="BW36" s="96">
        <v>43.765497704968276</v>
      </c>
      <c r="BX36" s="40"/>
    </row>
    <row r="37" spans="1:76" s="462" customFormat="1" ht="14.45" customHeight="1" thickTop="1" thickBot="1" x14ac:dyDescent="0.25">
      <c r="A37" s="455" t="s">
        <v>64</v>
      </c>
      <c r="B37" s="155"/>
      <c r="C37" s="456"/>
      <c r="D37" s="456"/>
      <c r="E37" s="456"/>
      <c r="F37" s="456"/>
      <c r="G37" s="457"/>
      <c r="H37" s="157">
        <v>1946</v>
      </c>
      <c r="I37" s="157">
        <v>1973</v>
      </c>
      <c r="J37" s="157">
        <v>1915</v>
      </c>
      <c r="K37" s="158">
        <v>103.02872062663187</v>
      </c>
      <c r="L37" s="158">
        <v>101.38746145940391</v>
      </c>
      <c r="M37" s="156">
        <v>18138.279170315061</v>
      </c>
      <c r="N37" s="157">
        <v>19066.38132325187</v>
      </c>
      <c r="O37" s="157">
        <v>18440.475773515671</v>
      </c>
      <c r="P37" s="158">
        <v>103.39419414891198</v>
      </c>
      <c r="Q37" s="158">
        <v>105.11681479936495</v>
      </c>
      <c r="R37" s="156">
        <v>20508.548402869568</v>
      </c>
      <c r="S37" s="157">
        <v>21442.245021283816</v>
      </c>
      <c r="T37" s="157">
        <v>20925.653082071756</v>
      </c>
      <c r="U37" s="158">
        <v>102.46870163232637</v>
      </c>
      <c r="V37" s="158">
        <v>104.55271918847072</v>
      </c>
      <c r="W37" s="458" t="e">
        <v>#REF!</v>
      </c>
      <c r="X37" s="459" t="e">
        <v>#REF!</v>
      </c>
      <c r="Y37" s="460" t="e">
        <v>#REF!</v>
      </c>
      <c r="Z37" s="156">
        <v>20713.616786937964</v>
      </c>
      <c r="AA37" s="157">
        <v>21652.853586352874</v>
      </c>
      <c r="AB37" s="157">
        <v>21099.448015450125</v>
      </c>
      <c r="AC37" s="158">
        <v>102.62284383220602</v>
      </c>
      <c r="AD37" s="158">
        <v>104.53439304722096</v>
      </c>
      <c r="AE37" s="156">
        <v>20122.767304893936</v>
      </c>
      <c r="AF37" s="157">
        <v>21149.602823082259</v>
      </c>
      <c r="AG37" s="157">
        <v>20676.163784343429</v>
      </c>
      <c r="AH37" s="158">
        <v>102.28978181676686</v>
      </c>
      <c r="AI37" s="158">
        <v>105.10285440680217</v>
      </c>
      <c r="AJ37" s="156">
        <v>121.10237398552778</v>
      </c>
      <c r="AK37" s="157">
        <v>100.29176572052367</v>
      </c>
      <c r="AL37" s="157">
        <v>104.3851572976382</v>
      </c>
      <c r="AM37" s="158">
        <v>96.078569326247347</v>
      </c>
      <c r="AN37" s="158">
        <v>82.815689255199032</v>
      </c>
      <c r="AO37" s="156">
        <v>20243.869678879466</v>
      </c>
      <c r="AP37" s="157">
        <v>21249.894588802781</v>
      </c>
      <c r="AQ37" s="157">
        <v>20780.548941641067</v>
      </c>
      <c r="AR37" s="158">
        <v>102.25858156336389</v>
      </c>
      <c r="AS37" s="158">
        <v>104.96952868143043</v>
      </c>
      <c r="AT37" s="156">
        <v>20887.264867096197</v>
      </c>
      <c r="AU37" s="157">
        <v>21896.147975269741</v>
      </c>
      <c r="AV37" s="157">
        <v>21517.731747957023</v>
      </c>
      <c r="AW37" s="158">
        <v>101.75862508067861</v>
      </c>
      <c r="AX37" s="162">
        <v>104.83013508275488</v>
      </c>
      <c r="AY37" s="163">
        <v>265</v>
      </c>
      <c r="AZ37" s="157">
        <v>192</v>
      </c>
      <c r="BA37" s="162">
        <v>72.452830188679243</v>
      </c>
      <c r="BB37" s="163">
        <v>-173.91216176936484</v>
      </c>
      <c r="BC37" s="157">
        <v>-243.29438891686735</v>
      </c>
      <c r="BD37" s="162">
        <v>139.89498287044145</v>
      </c>
      <c r="BE37" s="157">
        <v>2669.0886165052812</v>
      </c>
      <c r="BF37" s="157">
        <v>2658.4378739925796</v>
      </c>
      <c r="BG37" s="162">
        <v>99.600959576731967</v>
      </c>
      <c r="BH37" s="157">
        <v>0</v>
      </c>
      <c r="BI37" s="157">
        <v>0</v>
      </c>
      <c r="BJ37" s="456"/>
      <c r="BK37" s="457"/>
      <c r="BL37" s="157">
        <v>3362.807349760772</v>
      </c>
      <c r="BM37" s="157">
        <v>3470.756494900058</v>
      </c>
      <c r="BN37" s="162">
        <v>103.21009007985442</v>
      </c>
      <c r="BO37" s="157">
        <v>1464.5477196823269</v>
      </c>
      <c r="BP37" s="157">
        <v>1534.5600605493498</v>
      </c>
      <c r="BQ37" s="162">
        <v>104.78047522290426</v>
      </c>
      <c r="BR37" s="461"/>
      <c r="BS37" s="456"/>
      <c r="BT37" s="457"/>
      <c r="BU37" s="164">
        <v>693.71873325549086</v>
      </c>
      <c r="BV37" s="157">
        <v>812.31862090747848</v>
      </c>
      <c r="BW37" s="162">
        <v>117.09624981516944</v>
      </c>
      <c r="BX37" s="32"/>
    </row>
    <row r="38" spans="1:76" s="462" customFormat="1" ht="14.25" customHeight="1" thickTop="1" thickBot="1" x14ac:dyDescent="0.25">
      <c r="A38" s="463" t="s">
        <v>65</v>
      </c>
      <c r="B38" s="464"/>
      <c r="C38" s="465"/>
      <c r="D38" s="466"/>
      <c r="E38" s="466"/>
      <c r="F38" s="466"/>
      <c r="G38" s="457"/>
      <c r="H38" s="172">
        <v>1790</v>
      </c>
      <c r="I38" s="172">
        <v>1787</v>
      </c>
      <c r="J38" s="172">
        <v>1729</v>
      </c>
      <c r="K38" s="173">
        <v>103.35454019664544</v>
      </c>
      <c r="L38" s="174">
        <v>99.832402234636874</v>
      </c>
      <c r="M38" s="171">
        <v>17152.135675593036</v>
      </c>
      <c r="N38" s="172">
        <v>18109.95159841518</v>
      </c>
      <c r="O38" s="172">
        <v>17558.162121792455</v>
      </c>
      <c r="P38" s="173">
        <v>103.14263800957771</v>
      </c>
      <c r="Q38" s="174">
        <v>105.58423709407269</v>
      </c>
      <c r="R38" s="172">
        <v>22901.303654057276</v>
      </c>
      <c r="S38" s="172">
        <v>23957.402652329321</v>
      </c>
      <c r="T38" s="172">
        <v>23524.806969631823</v>
      </c>
      <c r="U38" s="173">
        <v>101.83889152950729</v>
      </c>
      <c r="V38" s="174">
        <v>104.61152349327041</v>
      </c>
      <c r="W38" s="458" t="e">
        <v>#REF!</v>
      </c>
      <c r="X38" s="459" t="e">
        <v>#REF!</v>
      </c>
      <c r="Y38" s="460" t="e">
        <v>#REF!</v>
      </c>
      <c r="Z38" s="171">
        <v>23168.530936527437</v>
      </c>
      <c r="AA38" s="172">
        <v>24234.914250921047</v>
      </c>
      <c r="AB38" s="172">
        <v>23767.31262493935</v>
      </c>
      <c r="AC38" s="173">
        <v>101.96741479931156</v>
      </c>
      <c r="AD38" s="174">
        <v>104.60272305272646</v>
      </c>
      <c r="AE38" s="171">
        <v>22176.336612251074</v>
      </c>
      <c r="AF38" s="172">
        <v>23405.756033215424</v>
      </c>
      <c r="AG38" s="172">
        <v>22870.319542278965</v>
      </c>
      <c r="AH38" s="173">
        <v>102.34118500157652</v>
      </c>
      <c r="AI38" s="174">
        <v>105.54383459477781</v>
      </c>
      <c r="AJ38" s="171">
        <v>91.424416259682914</v>
      </c>
      <c r="AK38" s="172">
        <v>77.679237748438794</v>
      </c>
      <c r="AL38" s="172">
        <v>88.329475110453615</v>
      </c>
      <c r="AM38" s="173">
        <v>87.942600871682998</v>
      </c>
      <c r="AN38" s="174">
        <v>84.965527729264181</v>
      </c>
      <c r="AO38" s="171">
        <v>22267.761028510758</v>
      </c>
      <c r="AP38" s="172">
        <v>23483.435270963866</v>
      </c>
      <c r="AQ38" s="172">
        <v>22958.649017389416</v>
      </c>
      <c r="AR38" s="173">
        <v>102.2857889119563</v>
      </c>
      <c r="AS38" s="174">
        <v>105.45934654542326</v>
      </c>
      <c r="AT38" s="171">
        <v>22952.853169325987</v>
      </c>
      <c r="AU38" s="172">
        <v>24179.061972949381</v>
      </c>
      <c r="AV38" s="172">
        <v>23809.562445935029</v>
      </c>
      <c r="AW38" s="173">
        <v>101.55189549515401</v>
      </c>
      <c r="AX38" s="174">
        <v>105.3422935901585</v>
      </c>
      <c r="AY38" s="172">
        <v>634</v>
      </c>
      <c r="AZ38" s="172">
        <v>474</v>
      </c>
      <c r="BA38" s="174">
        <v>74.763406940063092</v>
      </c>
      <c r="BB38" s="172">
        <v>214.01506857839556</v>
      </c>
      <c r="BC38" s="172">
        <v>55.852277971665991</v>
      </c>
      <c r="BD38" s="174">
        <v>26.097357696664623</v>
      </c>
      <c r="BE38" s="172">
        <v>3214.2244184108004</v>
      </c>
      <c r="BF38" s="172">
        <v>3002.8799547435683</v>
      </c>
      <c r="BG38" s="174">
        <v>93.424713518549936</v>
      </c>
      <c r="BH38" s="172">
        <v>0</v>
      </c>
      <c r="BI38" s="172">
        <v>0</v>
      </c>
      <c r="BJ38" s="467"/>
      <c r="BK38" s="468"/>
      <c r="BL38" s="172">
        <v>3513.7242259626059</v>
      </c>
      <c r="BM38" s="172">
        <v>3295.371808336402</v>
      </c>
      <c r="BN38" s="174">
        <v>93.785726949974716</v>
      </c>
      <c r="BO38" s="172">
        <v>1624.3666687409586</v>
      </c>
      <c r="BP38" s="172">
        <v>1369.2712973785465</v>
      </c>
      <c r="BQ38" s="174">
        <v>84.29570267160581</v>
      </c>
      <c r="BR38" s="467"/>
      <c r="BS38" s="467"/>
      <c r="BT38" s="468"/>
      <c r="BU38" s="469">
        <v>299.49980755180542</v>
      </c>
      <c r="BV38" s="172">
        <v>292.49185359283376</v>
      </c>
      <c r="BW38" s="174">
        <v>97.660114036046764</v>
      </c>
      <c r="BX38" s="63"/>
    </row>
    <row r="39" spans="1:76" s="40" customFormat="1" x14ac:dyDescent="0.2">
      <c r="A39" s="470" t="s">
        <v>86</v>
      </c>
      <c r="M39" s="471"/>
      <c r="W39" s="472"/>
      <c r="X39" s="472"/>
      <c r="Y39" s="472"/>
      <c r="Z39" s="471"/>
      <c r="AA39" s="471"/>
      <c r="AF39" s="214"/>
      <c r="AG39" s="214"/>
      <c r="AH39" s="214"/>
      <c r="AI39" s="214"/>
      <c r="BE39" s="472"/>
      <c r="BF39" s="472"/>
      <c r="BR39" s="214"/>
      <c r="BU39" s="214"/>
      <c r="BV39" s="214"/>
      <c r="BW39" s="214"/>
      <c r="BX39" s="214"/>
    </row>
    <row r="40" spans="1:76" s="40" customFormat="1" x14ac:dyDescent="0.2">
      <c r="A40" s="473" t="s">
        <v>87</v>
      </c>
      <c r="B40" s="473"/>
      <c r="C40" s="473" t="s">
        <v>88</v>
      </c>
      <c r="D40" s="214"/>
      <c r="E40" s="214"/>
      <c r="F40" s="214"/>
      <c r="G40" s="214"/>
      <c r="H40" s="473"/>
      <c r="I40" s="473"/>
      <c r="J40" s="473"/>
      <c r="K40" s="473"/>
      <c r="L40" s="474"/>
      <c r="M40" s="475"/>
      <c r="R40" s="476"/>
      <c r="W40" s="472"/>
      <c r="X40" s="472"/>
      <c r="Y40" s="472"/>
      <c r="Z40" s="473" t="s">
        <v>89</v>
      </c>
      <c r="AA40" s="477"/>
      <c r="AB40" s="474"/>
      <c r="AC40" s="474"/>
      <c r="AD40" s="474"/>
      <c r="AE40" s="214"/>
      <c r="AF40" s="214"/>
      <c r="AG40" s="214"/>
      <c r="AH40" s="214"/>
      <c r="AI40" s="214"/>
      <c r="AJ40" s="473"/>
      <c r="AK40" s="473"/>
      <c r="AL40" s="473"/>
      <c r="AM40" s="473"/>
      <c r="AN40" s="473"/>
      <c r="AO40" s="473" t="s">
        <v>89</v>
      </c>
      <c r="AP40" s="473"/>
      <c r="AQ40" s="473"/>
      <c r="AR40" s="473"/>
      <c r="AT40" s="473" t="s">
        <v>89</v>
      </c>
      <c r="AU40" s="478"/>
      <c r="AV40" s="478"/>
      <c r="AW40" s="478"/>
      <c r="AX40" s="473"/>
      <c r="BB40" s="477"/>
      <c r="BC40" s="477"/>
      <c r="BD40" s="477"/>
      <c r="BE40" s="479"/>
      <c r="BF40" s="479"/>
      <c r="BG40" s="473"/>
      <c r="BL40" s="480"/>
      <c r="BM40" s="480"/>
      <c r="BN40" s="481"/>
      <c r="BO40" s="473"/>
      <c r="BP40" s="473"/>
      <c r="BQ40" s="473"/>
      <c r="BR40" s="481"/>
      <c r="BS40" s="481"/>
      <c r="BT40" s="481"/>
      <c r="BU40" s="481"/>
      <c r="BV40" s="481"/>
      <c r="BW40" s="481"/>
      <c r="BX40" s="481"/>
    </row>
    <row r="41" spans="1:76" s="40" customFormat="1" x14ac:dyDescent="0.2">
      <c r="A41" s="473" t="s">
        <v>90</v>
      </c>
      <c r="B41" s="473"/>
      <c r="C41" s="473" t="s">
        <v>91</v>
      </c>
      <c r="D41" s="214"/>
      <c r="E41" s="214"/>
      <c r="F41" s="214"/>
      <c r="G41" s="214"/>
      <c r="H41" s="473"/>
      <c r="I41" s="473"/>
      <c r="J41" s="473"/>
      <c r="K41" s="473"/>
      <c r="L41" s="474"/>
      <c r="M41" s="482"/>
      <c r="N41" s="483"/>
      <c r="O41" s="483"/>
      <c r="P41" s="483"/>
      <c r="Q41" s="483"/>
      <c r="R41" s="483"/>
      <c r="S41" s="483"/>
      <c r="T41" s="483"/>
      <c r="U41" s="483"/>
      <c r="V41" s="483"/>
      <c r="W41" s="472"/>
      <c r="X41" s="472"/>
      <c r="Y41" s="472"/>
      <c r="Z41" s="484"/>
      <c r="AA41" s="474"/>
      <c r="AB41" s="474"/>
      <c r="AC41" s="474"/>
      <c r="AD41" s="474"/>
      <c r="AE41" s="214"/>
      <c r="AF41" s="214"/>
      <c r="AG41" s="214"/>
      <c r="AH41" s="214"/>
      <c r="AI41" s="214"/>
      <c r="AJ41" s="473"/>
      <c r="AK41" s="473"/>
      <c r="AL41" s="473"/>
      <c r="AM41" s="473"/>
      <c r="AN41" s="473"/>
      <c r="AO41" s="485"/>
      <c r="AP41" s="473"/>
      <c r="AQ41" s="214"/>
      <c r="AR41" s="214"/>
      <c r="AT41" s="485"/>
      <c r="AU41" s="473"/>
      <c r="AV41" s="473"/>
      <c r="AW41" s="473"/>
      <c r="AX41" s="473"/>
      <c r="BB41" s="473"/>
      <c r="BC41" s="473"/>
      <c r="BD41" s="473"/>
      <c r="BE41" s="479"/>
      <c r="BF41" s="479"/>
      <c r="BG41" s="473"/>
      <c r="BL41" s="480"/>
      <c r="BM41" s="480"/>
      <c r="BN41" s="481"/>
      <c r="BO41" s="473"/>
      <c r="BP41" s="473"/>
      <c r="BQ41" s="473"/>
      <c r="BR41" s="481"/>
      <c r="BS41" s="481"/>
      <c r="BT41" s="481"/>
      <c r="BU41" s="481"/>
      <c r="BV41" s="481"/>
      <c r="BW41" s="481"/>
      <c r="BX41" s="481"/>
    </row>
    <row r="42" spans="1:76" s="40" customFormat="1" x14ac:dyDescent="0.2">
      <c r="A42" s="473" t="s">
        <v>92</v>
      </c>
      <c r="B42" s="477"/>
      <c r="C42" s="486"/>
      <c r="I42" s="481"/>
      <c r="J42" s="481"/>
      <c r="K42" s="481"/>
      <c r="L42" s="487"/>
      <c r="M42" s="488"/>
      <c r="W42" s="472"/>
      <c r="X42" s="472"/>
      <c r="Y42" s="472"/>
      <c r="Z42" s="477"/>
      <c r="AA42" s="477"/>
      <c r="AB42" s="477"/>
      <c r="AC42" s="477"/>
      <c r="AD42" s="477"/>
      <c r="AO42" s="214"/>
      <c r="AP42" s="214"/>
      <c r="AQ42" s="214"/>
      <c r="AR42" s="214"/>
      <c r="AT42" s="473"/>
      <c r="AU42" s="473"/>
      <c r="AV42" s="473"/>
      <c r="AW42" s="473"/>
      <c r="AX42" s="473"/>
      <c r="BB42" s="473"/>
      <c r="BC42" s="473"/>
      <c r="BD42" s="473"/>
      <c r="BE42" s="489"/>
      <c r="BF42" s="489"/>
      <c r="BG42" s="478"/>
      <c r="BL42" s="490"/>
      <c r="BM42" s="490"/>
      <c r="BN42" s="486"/>
      <c r="BO42" s="473"/>
      <c r="BP42" s="473"/>
      <c r="BQ42" s="473"/>
      <c r="BR42" s="481"/>
      <c r="BS42" s="481"/>
      <c r="BT42" s="481"/>
      <c r="BU42" s="481"/>
      <c r="BV42" s="481"/>
      <c r="BW42" s="481"/>
      <c r="BX42" s="481"/>
    </row>
    <row r="43" spans="1:76" s="40" customFormat="1" x14ac:dyDescent="0.2">
      <c r="A43" s="477"/>
      <c r="B43" s="477"/>
      <c r="C43" s="486"/>
      <c r="H43" s="214"/>
      <c r="I43" s="214"/>
      <c r="J43" s="214"/>
      <c r="K43" s="214"/>
      <c r="L43" s="214"/>
      <c r="M43" s="471"/>
      <c r="W43" s="472"/>
      <c r="X43" s="472"/>
      <c r="Y43" s="472"/>
      <c r="Z43" s="491"/>
      <c r="AA43" s="491"/>
      <c r="AB43" s="477"/>
      <c r="AC43" s="477"/>
      <c r="AD43" s="477"/>
      <c r="AO43" s="214"/>
      <c r="AP43" s="214"/>
      <c r="AQ43" s="214"/>
      <c r="AR43" s="214"/>
      <c r="AT43" s="473"/>
      <c r="AU43" s="473"/>
      <c r="AV43" s="473"/>
      <c r="AW43" s="473"/>
      <c r="AX43" s="473"/>
      <c r="BB43" s="473"/>
      <c r="BC43" s="473"/>
      <c r="BD43" s="473"/>
      <c r="BE43" s="492"/>
      <c r="BF43" s="492"/>
      <c r="BG43" s="477"/>
      <c r="BO43" s="473"/>
      <c r="BP43" s="473"/>
      <c r="BQ43" s="473"/>
      <c r="BR43" s="481"/>
      <c r="BS43" s="481"/>
      <c r="BT43" s="481"/>
      <c r="BU43" s="481"/>
      <c r="BV43" s="481"/>
      <c r="BW43" s="481"/>
      <c r="BX43" s="481"/>
    </row>
    <row r="44" spans="1:76" s="40" customFormat="1" x14ac:dyDescent="0.2">
      <c r="C44" s="486"/>
      <c r="M44" s="471"/>
      <c r="W44" s="472"/>
      <c r="X44" s="472"/>
      <c r="Y44" s="472"/>
      <c r="Z44" s="491"/>
      <c r="AA44" s="491"/>
      <c r="AB44" s="477"/>
      <c r="AC44" s="477"/>
      <c r="AD44" s="477"/>
      <c r="AT44" s="473"/>
      <c r="AU44" s="473"/>
      <c r="AV44" s="473"/>
      <c r="AW44" s="473"/>
      <c r="AX44" s="473"/>
      <c r="BB44" s="473"/>
      <c r="BC44" s="479"/>
      <c r="BD44" s="473"/>
      <c r="BE44" s="492"/>
      <c r="BF44" s="492"/>
      <c r="BG44" s="477"/>
      <c r="BO44" s="473"/>
      <c r="BP44" s="473"/>
      <c r="BQ44" s="473"/>
      <c r="BS44" s="481"/>
      <c r="BT44" s="481"/>
      <c r="BU44" s="481"/>
      <c r="BV44" s="481"/>
      <c r="BW44" s="481"/>
      <c r="BX44" s="481"/>
    </row>
    <row r="45" spans="1:76" x14ac:dyDescent="0.2">
      <c r="BO45" s="473"/>
      <c r="BP45" s="473"/>
      <c r="BQ45" s="496"/>
    </row>
    <row r="46" spans="1:76" x14ac:dyDescent="0.2">
      <c r="BO46" s="473"/>
      <c r="BP46" s="473"/>
      <c r="BQ46" s="496"/>
    </row>
    <row r="48" spans="1:76" x14ac:dyDescent="0.2">
      <c r="G48" s="494"/>
    </row>
  </sheetData>
  <mergeCells count="19">
    <mergeCell ref="BL28:BN28"/>
    <mergeCell ref="BO28:BQ28"/>
    <mergeCell ref="BU28:BW28"/>
    <mergeCell ref="Z28:AD28"/>
    <mergeCell ref="AE28:AI28"/>
    <mergeCell ref="AO28:AS28"/>
    <mergeCell ref="AT28:AX28"/>
    <mergeCell ref="AY28:BA28"/>
    <mergeCell ref="BB28:BD28"/>
    <mergeCell ref="BE28:BG28"/>
    <mergeCell ref="BH28:BK28"/>
    <mergeCell ref="AY1:BA1"/>
    <mergeCell ref="BB1:BD1"/>
    <mergeCell ref="BE1:BG1"/>
    <mergeCell ref="BH1:BK1"/>
    <mergeCell ref="AY2:BA2"/>
    <mergeCell ref="BB2:BD2"/>
    <mergeCell ref="BE2:BG2"/>
    <mergeCell ref="BH2:BK2"/>
  </mergeCells>
  <printOptions horizontalCentered="1" gridLines="1"/>
  <pageMargins left="0.70866141732283472" right="0.70866141732283472" top="1.3385826771653544" bottom="0.74803149606299213" header="0.31496062992125984" footer="0.31496062992125984"/>
  <pageSetup paperSize="9" scale="80" orientation="landscape" r:id="rId1"/>
  <headerFooter alignWithMargins="0">
    <oddHeader xml:space="preserve">&amp;C&amp;"Arial CE,Tučné"&amp;14
Vybrané ukazatele hospodaření zdravotních pojišťoven v letech 2014 a 2015&amp;R&amp;"Arial CE,Tučné"&amp;10Příloha
Tabulka č. 1
</oddHeader>
    <oddFooter>&amp;L&amp;"@Arial Unicode MS,Tučné"&amp;10
Ministerstvo financí&amp;C&amp;"Arial CE,Obyčejné"Stránka &amp;P z &amp;N</oddFooter>
  </headerFooter>
  <colBreaks count="9" manualBreakCount="9">
    <brk id="12" max="1048575" man="1"/>
    <brk id="25" max="1048575" man="1"/>
    <brk id="30" max="1048575" man="1"/>
    <brk id="40" max="1048575" man="1"/>
    <brk id="50" max="44" man="1"/>
    <brk id="56" max="44" man="1"/>
    <brk id="63" max="44" man="1"/>
    <brk id="69" max="44" man="1"/>
    <brk id="7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71"/>
  <sheetViews>
    <sheetView showWhiteSpace="0" zoomScaleNormal="100" zoomScaleSheetLayoutView="100" workbookViewId="0"/>
  </sheetViews>
  <sheetFormatPr defaultRowHeight="12" x14ac:dyDescent="0.2"/>
  <cols>
    <col min="1" max="1" width="13.1640625" style="497" customWidth="1"/>
    <col min="2" max="2" width="50.33203125" style="497" customWidth="1"/>
    <col min="3" max="3" width="21.33203125" style="497" customWidth="1"/>
    <col min="4" max="4" width="19.6640625" style="497" customWidth="1"/>
    <col min="5" max="5" width="18.33203125" style="497" customWidth="1"/>
    <col min="6" max="6" width="14.5" style="497" customWidth="1"/>
    <col min="7" max="7" width="7" style="497" customWidth="1"/>
    <col min="8" max="8" width="21.1640625" style="497" customWidth="1"/>
    <col min="9" max="9" width="20.1640625" style="497" customWidth="1"/>
    <col min="10" max="10" width="18.5" style="497" customWidth="1"/>
    <col min="11" max="11" width="14.83203125" style="497" customWidth="1"/>
    <col min="12" max="14" width="9.33203125" style="497"/>
    <col min="15" max="15" width="46.33203125" style="497" customWidth="1"/>
    <col min="16" max="16" width="21.83203125" style="497" customWidth="1"/>
    <col min="17" max="19" width="18.83203125" style="497" customWidth="1"/>
    <col min="20" max="16384" width="9.33203125" style="497"/>
  </cols>
  <sheetData>
    <row r="2" spans="1:11" ht="12.75" thickBot="1" x14ac:dyDescent="0.25"/>
    <row r="3" spans="1:11" ht="12.75" thickTop="1" x14ac:dyDescent="0.2">
      <c r="A3" s="1"/>
      <c r="B3" s="498"/>
      <c r="C3" s="3" t="s">
        <v>93</v>
      </c>
      <c r="D3" s="4"/>
      <c r="E3" s="5"/>
      <c r="F3" s="499" t="s">
        <v>34</v>
      </c>
      <c r="G3" s="500"/>
      <c r="H3" s="3" t="s">
        <v>93</v>
      </c>
      <c r="I3" s="4"/>
      <c r="J3" s="5"/>
      <c r="K3" s="501" t="s">
        <v>34</v>
      </c>
    </row>
    <row r="4" spans="1:11" ht="12.75" thickBot="1" x14ac:dyDescent="0.25">
      <c r="A4" s="502"/>
      <c r="B4" s="503" t="s">
        <v>38</v>
      </c>
      <c r="C4" s="215" t="s">
        <v>94</v>
      </c>
      <c r="D4" s="504"/>
      <c r="E4" s="505"/>
      <c r="F4" s="506"/>
      <c r="G4" s="500"/>
      <c r="H4" s="507" t="s">
        <v>94</v>
      </c>
      <c r="I4" s="508"/>
      <c r="J4" s="505"/>
      <c r="K4" s="509"/>
    </row>
    <row r="5" spans="1:11" ht="13.5" thickTop="1" thickBot="1" x14ac:dyDescent="0.25">
      <c r="A5" s="503" t="s">
        <v>32</v>
      </c>
      <c r="B5" s="503" t="s">
        <v>16</v>
      </c>
      <c r="C5" s="1233" t="s">
        <v>45</v>
      </c>
      <c r="D5" s="1234"/>
      <c r="E5" s="1234"/>
      <c r="F5" s="506"/>
      <c r="G5" s="500"/>
      <c r="H5" s="1233" t="s">
        <v>46</v>
      </c>
      <c r="I5" s="1234"/>
      <c r="J5" s="1234"/>
      <c r="K5" s="509"/>
    </row>
    <row r="6" spans="1:11" x14ac:dyDescent="0.2">
      <c r="A6" s="510"/>
      <c r="B6" s="510"/>
      <c r="C6" s="511" t="s">
        <v>95</v>
      </c>
      <c r="D6" s="512" t="s">
        <v>96</v>
      </c>
      <c r="E6" s="513" t="s">
        <v>97</v>
      </c>
      <c r="F6" s="506"/>
      <c r="G6" s="500"/>
      <c r="H6" s="514" t="s">
        <v>95</v>
      </c>
      <c r="I6" s="512" t="s">
        <v>96</v>
      </c>
      <c r="J6" s="515" t="s">
        <v>97</v>
      </c>
      <c r="K6" s="509"/>
    </row>
    <row r="7" spans="1:11" ht="12.75" thickBot="1" x14ac:dyDescent="0.25">
      <c r="A7" s="33"/>
      <c r="B7" s="33"/>
      <c r="C7" s="516" t="s">
        <v>98</v>
      </c>
      <c r="D7" s="402" t="s">
        <v>99</v>
      </c>
      <c r="E7" s="517" t="s">
        <v>100</v>
      </c>
      <c r="F7" s="518" t="s">
        <v>101</v>
      </c>
      <c r="G7" s="519"/>
      <c r="H7" s="520" t="s">
        <v>98</v>
      </c>
      <c r="I7" s="402" t="s">
        <v>99</v>
      </c>
      <c r="J7" s="26" t="s">
        <v>100</v>
      </c>
      <c r="K7" s="509" t="s">
        <v>49</v>
      </c>
    </row>
    <row r="8" spans="1:11" ht="13.5" thickTop="1" thickBot="1" x14ac:dyDescent="0.25">
      <c r="A8" s="154"/>
      <c r="B8" s="521" t="s">
        <v>102</v>
      </c>
      <c r="C8" s="522"/>
      <c r="D8" s="523"/>
      <c r="E8" s="524" t="s">
        <v>103</v>
      </c>
      <c r="F8" s="525" t="s">
        <v>104</v>
      </c>
      <c r="G8" s="500"/>
      <c r="H8" s="526"/>
      <c r="I8" s="527"/>
      <c r="J8" s="528" t="s">
        <v>103</v>
      </c>
      <c r="K8" s="529" t="s">
        <v>104</v>
      </c>
    </row>
    <row r="9" spans="1:11" ht="12.75" thickTop="1" x14ac:dyDescent="0.2">
      <c r="A9" s="530">
        <v>111</v>
      </c>
      <c r="B9" s="531" t="s">
        <v>57</v>
      </c>
      <c r="C9" s="532">
        <v>4814094.0276000006</v>
      </c>
      <c r="D9" s="124">
        <v>4814094</v>
      </c>
      <c r="E9" s="533">
        <v>-2.7600000612437725E-2</v>
      </c>
      <c r="F9" s="534">
        <v>103.7</v>
      </c>
      <c r="G9" s="535"/>
      <c r="H9" s="536">
        <v>4497853</v>
      </c>
      <c r="I9" s="537">
        <v>4497853</v>
      </c>
      <c r="J9" s="537">
        <v>0</v>
      </c>
      <c r="K9" s="534">
        <v>93.430934252634032</v>
      </c>
    </row>
    <row r="10" spans="1:11" x14ac:dyDescent="0.2">
      <c r="A10" s="530">
        <v>201</v>
      </c>
      <c r="B10" s="538" t="s">
        <v>58</v>
      </c>
      <c r="C10" s="539">
        <v>499308.86249999999</v>
      </c>
      <c r="D10" s="77">
        <v>480174</v>
      </c>
      <c r="E10" s="533">
        <v>-19134.862499999988</v>
      </c>
      <c r="F10" s="534">
        <v>120.8</v>
      </c>
      <c r="G10" s="535"/>
      <c r="H10" s="536">
        <v>474077</v>
      </c>
      <c r="I10" s="537">
        <v>474000</v>
      </c>
      <c r="J10" s="537">
        <v>-77</v>
      </c>
      <c r="K10" s="534">
        <v>98.71421609666497</v>
      </c>
    </row>
    <row r="11" spans="1:11" x14ac:dyDescent="0.2">
      <c r="A11" s="540">
        <v>205</v>
      </c>
      <c r="B11" s="541" t="s">
        <v>105</v>
      </c>
      <c r="C11" s="539">
        <v>819528.69179999991</v>
      </c>
      <c r="D11" s="77">
        <v>819529</v>
      </c>
      <c r="E11" s="533">
        <v>0.30820000008679926</v>
      </c>
      <c r="F11" s="534">
        <v>106.7</v>
      </c>
      <c r="G11" s="535"/>
      <c r="H11" s="536">
        <v>786977</v>
      </c>
      <c r="I11" s="537">
        <v>786977</v>
      </c>
      <c r="J11" s="537">
        <v>0</v>
      </c>
      <c r="K11" s="534">
        <v>96.02796240279477</v>
      </c>
    </row>
    <row r="12" spans="1:11" x14ac:dyDescent="0.2">
      <c r="A12" s="542">
        <v>207</v>
      </c>
      <c r="B12" s="543" t="s">
        <v>60</v>
      </c>
      <c r="C12" s="539">
        <v>502522.00620000006</v>
      </c>
      <c r="D12" s="77">
        <v>502522</v>
      </c>
      <c r="E12" s="533">
        <v>-6.2000000616535544E-3</v>
      </c>
      <c r="F12" s="534">
        <v>109.2</v>
      </c>
      <c r="G12" s="535"/>
      <c r="H12" s="536">
        <v>476765</v>
      </c>
      <c r="I12" s="537">
        <v>476765</v>
      </c>
      <c r="J12" s="537">
        <v>0</v>
      </c>
      <c r="K12" s="534">
        <v>94.874453257767826</v>
      </c>
    </row>
    <row r="13" spans="1:11" x14ac:dyDescent="0.2">
      <c r="A13" s="542">
        <v>209</v>
      </c>
      <c r="B13" s="543" t="s">
        <v>61</v>
      </c>
      <c r="C13" s="539">
        <v>106083.8383</v>
      </c>
      <c r="D13" s="77">
        <v>106084</v>
      </c>
      <c r="E13" s="533">
        <v>0.16169999999692664</v>
      </c>
      <c r="F13" s="534">
        <v>106.4</v>
      </c>
      <c r="G13" s="535"/>
      <c r="H13" s="536">
        <v>100295</v>
      </c>
      <c r="I13" s="537">
        <v>100295</v>
      </c>
      <c r="J13" s="537">
        <v>0</v>
      </c>
      <c r="K13" s="534">
        <v>94.543003657478977</v>
      </c>
    </row>
    <row r="14" spans="1:11" x14ac:dyDescent="0.2">
      <c r="A14" s="542">
        <v>211</v>
      </c>
      <c r="B14" s="543" t="s">
        <v>62</v>
      </c>
      <c r="C14" s="539">
        <v>884281.3798</v>
      </c>
      <c r="D14" s="77">
        <v>660400</v>
      </c>
      <c r="E14" s="533">
        <v>-223881.3798</v>
      </c>
      <c r="F14" s="534">
        <v>84.2</v>
      </c>
      <c r="G14" s="535"/>
      <c r="H14" s="536">
        <v>846509</v>
      </c>
      <c r="I14" s="537">
        <v>810000</v>
      </c>
      <c r="J14" s="537">
        <v>-36509</v>
      </c>
      <c r="K14" s="534">
        <v>122.65293761356753</v>
      </c>
    </row>
    <row r="15" spans="1:11" ht="12.75" thickBot="1" x14ac:dyDescent="0.25">
      <c r="A15" s="542">
        <v>213</v>
      </c>
      <c r="B15" s="544" t="s">
        <v>63</v>
      </c>
      <c r="C15" s="539">
        <v>288968.44800000003</v>
      </c>
      <c r="D15" s="77">
        <v>285941</v>
      </c>
      <c r="E15" s="533">
        <v>-3027.4480000000331</v>
      </c>
      <c r="F15" s="534">
        <v>109.8</v>
      </c>
      <c r="G15" s="535"/>
      <c r="H15" s="536">
        <v>275068</v>
      </c>
      <c r="I15" s="537">
        <v>275068</v>
      </c>
      <c r="J15" s="537">
        <v>0</v>
      </c>
      <c r="K15" s="534">
        <v>96.19746730968977</v>
      </c>
    </row>
    <row r="16" spans="1:11" ht="13.5" thickTop="1" thickBot="1" x14ac:dyDescent="0.25">
      <c r="A16" s="545" t="s">
        <v>64</v>
      </c>
      <c r="B16" s="545"/>
      <c r="C16" s="546">
        <v>3100693.2265999997</v>
      </c>
      <c r="D16" s="547">
        <v>2854650</v>
      </c>
      <c r="E16" s="548">
        <v>-246043.22659999999</v>
      </c>
      <c r="F16" s="549">
        <v>103.1</v>
      </c>
      <c r="G16" s="550"/>
      <c r="H16" s="551">
        <v>2959691</v>
      </c>
      <c r="I16" s="551">
        <v>2923105</v>
      </c>
      <c r="J16" s="551">
        <v>-36586</v>
      </c>
      <c r="K16" s="552">
        <v>102.39801727006814</v>
      </c>
    </row>
    <row r="17" spans="1:11" ht="13.5" thickTop="1" thickBot="1" x14ac:dyDescent="0.25">
      <c r="A17" s="553" t="s">
        <v>106</v>
      </c>
      <c r="B17" s="553"/>
      <c r="C17" s="546">
        <v>7914787.2542000003</v>
      </c>
      <c r="D17" s="547">
        <v>7668744</v>
      </c>
      <c r="E17" s="548">
        <v>-246043.25420000061</v>
      </c>
      <c r="F17" s="554">
        <v>103.5</v>
      </c>
      <c r="G17" s="550"/>
      <c r="H17" s="551">
        <v>7457544</v>
      </c>
      <c r="I17" s="551">
        <v>7420958</v>
      </c>
      <c r="J17" s="551">
        <v>-36586</v>
      </c>
      <c r="K17" s="552">
        <v>96.76888418755405</v>
      </c>
    </row>
    <row r="18" spans="1:11" ht="13.5" thickTop="1" thickBot="1" x14ac:dyDescent="0.25">
      <c r="A18" s="555"/>
      <c r="B18" s="556"/>
      <c r="C18" s="557"/>
      <c r="D18" s="558"/>
      <c r="E18" s="558"/>
      <c r="F18" s="559"/>
      <c r="G18" s="560"/>
      <c r="H18" s="561"/>
      <c r="I18" s="562"/>
      <c r="J18" s="562"/>
      <c r="K18" s="559"/>
    </row>
    <row r="19" spans="1:11" ht="13.5" thickTop="1" thickBot="1" x14ac:dyDescent="0.25">
      <c r="A19" s="563"/>
      <c r="B19" s="564" t="s">
        <v>107</v>
      </c>
      <c r="C19" s="1235" t="s">
        <v>108</v>
      </c>
      <c r="D19" s="1236"/>
      <c r="E19" s="1236"/>
      <c r="F19" s="1237"/>
      <c r="G19" s="26"/>
      <c r="H19" s="1235" t="s">
        <v>108</v>
      </c>
      <c r="I19" s="1236"/>
      <c r="J19" s="1236"/>
      <c r="K19" s="1237"/>
    </row>
    <row r="20" spans="1:11" ht="12.75" thickTop="1" x14ac:dyDescent="0.2">
      <c r="A20" s="234">
        <v>111</v>
      </c>
      <c r="B20" s="531" t="s">
        <v>57</v>
      </c>
      <c r="C20" s="107">
        <v>1361.0670137404582</v>
      </c>
      <c r="D20" s="93">
        <v>1361.0670059372349</v>
      </c>
      <c r="E20" s="565">
        <v>-7.803223297742079E-6</v>
      </c>
      <c r="F20" s="566">
        <v>103.9</v>
      </c>
      <c r="G20" s="535"/>
      <c r="H20" s="85">
        <v>1264.5074500983976</v>
      </c>
      <c r="I20" s="85">
        <v>1264.5074500983976</v>
      </c>
      <c r="J20" s="85">
        <v>0</v>
      </c>
      <c r="K20" s="534">
        <v>92.905598665045446</v>
      </c>
    </row>
    <row r="21" spans="1:11" x14ac:dyDescent="0.2">
      <c r="A21" s="263">
        <v>201</v>
      </c>
      <c r="B21" s="538" t="s">
        <v>58</v>
      </c>
      <c r="C21" s="123">
        <v>1264.0730696202531</v>
      </c>
      <c r="D21" s="77">
        <v>1215.6303797468354</v>
      </c>
      <c r="E21" s="567">
        <v>-48.442689873417748</v>
      </c>
      <c r="F21" s="568">
        <v>119.9</v>
      </c>
      <c r="G21" s="535"/>
      <c r="H21" s="77">
        <v>1203.2411167512691</v>
      </c>
      <c r="I21" s="77">
        <v>1203.0456852791879</v>
      </c>
      <c r="J21" s="77">
        <v>-0.19543147208128175</v>
      </c>
      <c r="K21" s="534">
        <v>98.964759792341781</v>
      </c>
    </row>
    <row r="22" spans="1:11" x14ac:dyDescent="0.2">
      <c r="A22" s="540">
        <v>205</v>
      </c>
      <c r="B22" s="541" t="s">
        <v>59</v>
      </c>
      <c r="C22" s="123">
        <v>1296.7226136075949</v>
      </c>
      <c r="D22" s="77">
        <v>1296.7231012658228</v>
      </c>
      <c r="E22" s="567">
        <v>4.8765822793939151E-4</v>
      </c>
      <c r="F22" s="568">
        <v>106.8</v>
      </c>
      <c r="G22" s="535"/>
      <c r="H22" s="77">
        <v>1245.2167721518988</v>
      </c>
      <c r="I22" s="77">
        <v>1245.2167721518988</v>
      </c>
      <c r="J22" s="77">
        <v>0</v>
      </c>
      <c r="K22" s="534">
        <v>96.02796240279477</v>
      </c>
    </row>
    <row r="23" spans="1:11" x14ac:dyDescent="0.2">
      <c r="A23" s="263">
        <v>207</v>
      </c>
      <c r="B23" s="543" t="s">
        <v>60</v>
      </c>
      <c r="C23" s="123">
        <v>1325.9155836411612</v>
      </c>
      <c r="D23" s="77">
        <v>1325.9155672823219</v>
      </c>
      <c r="E23" s="567">
        <v>-1.6358839275198989E-5</v>
      </c>
      <c r="F23" s="568">
        <v>108.4</v>
      </c>
      <c r="G23" s="535"/>
      <c r="H23" s="77">
        <v>1261.2830687830688</v>
      </c>
      <c r="I23" s="77">
        <v>1261.2830687830688</v>
      </c>
      <c r="J23" s="77">
        <v>0</v>
      </c>
      <c r="K23" s="534">
        <v>95.125443874851854</v>
      </c>
    </row>
    <row r="24" spans="1:11" x14ac:dyDescent="0.2">
      <c r="A24" s="263">
        <v>209</v>
      </c>
      <c r="B24" s="543" t="s">
        <v>61</v>
      </c>
      <c r="C24" s="123">
        <v>1326.0479787500001</v>
      </c>
      <c r="D24" s="77">
        <v>1326.05</v>
      </c>
      <c r="E24" s="567">
        <v>2.0212499998706335E-3</v>
      </c>
      <c r="F24" s="568">
        <v>107.8</v>
      </c>
      <c r="G24" s="535"/>
      <c r="H24" s="77">
        <v>1269.5569620253164</v>
      </c>
      <c r="I24" s="77">
        <v>1269.5569620253164</v>
      </c>
      <c r="J24" s="77">
        <v>0</v>
      </c>
      <c r="K24" s="534">
        <v>95.739750539219216</v>
      </c>
    </row>
    <row r="25" spans="1:11" x14ac:dyDescent="0.2">
      <c r="A25" s="263">
        <v>211</v>
      </c>
      <c r="B25" s="543" t="s">
        <v>62</v>
      </c>
      <c r="C25" s="123">
        <v>1527.2562690846287</v>
      </c>
      <c r="D25" s="77">
        <v>1140.587219343696</v>
      </c>
      <c r="E25" s="567">
        <v>-386.66904974093268</v>
      </c>
      <c r="F25" s="568">
        <v>85.1</v>
      </c>
      <c r="G25" s="535"/>
      <c r="H25" s="77">
        <v>1469.6336805555557</v>
      </c>
      <c r="I25" s="77">
        <v>1406.25</v>
      </c>
      <c r="J25" s="77">
        <v>-63.383680555555657</v>
      </c>
      <c r="K25" s="534">
        <v>123.29175499697153</v>
      </c>
    </row>
    <row r="26" spans="1:11" ht="12.75" thickBot="1" x14ac:dyDescent="0.25">
      <c r="A26" s="263">
        <v>213</v>
      </c>
      <c r="B26" s="544" t="s">
        <v>63</v>
      </c>
      <c r="C26" s="123">
        <v>1337.816888888889</v>
      </c>
      <c r="D26" s="77">
        <v>1323.8009259259259</v>
      </c>
      <c r="E26" s="567">
        <v>-14.015962962963158</v>
      </c>
      <c r="F26" s="568">
        <v>108.8</v>
      </c>
      <c r="G26" s="535"/>
      <c r="H26" s="77">
        <v>1273.462962962963</v>
      </c>
      <c r="I26" s="77">
        <v>1273.462962962963</v>
      </c>
      <c r="J26" s="77">
        <v>0</v>
      </c>
      <c r="K26" s="534">
        <v>96.19746730968977</v>
      </c>
    </row>
    <row r="27" spans="1:11" ht="13.5" thickTop="1" thickBot="1" x14ac:dyDescent="0.25">
      <c r="A27" s="155" t="s">
        <v>64</v>
      </c>
      <c r="B27" s="155"/>
      <c r="C27" s="546">
        <v>1359.3569603682595</v>
      </c>
      <c r="D27" s="547">
        <v>1251.4905743095135</v>
      </c>
      <c r="E27" s="548">
        <v>-107.866386058746</v>
      </c>
      <c r="F27" s="569">
        <v>103.1</v>
      </c>
      <c r="G27" s="550"/>
      <c r="H27" s="551">
        <v>1300.9630769230769</v>
      </c>
      <c r="I27" s="551">
        <v>1284.8813186813186</v>
      </c>
      <c r="J27" s="551">
        <v>-16.08175824175828</v>
      </c>
      <c r="K27" s="552">
        <v>102.6680779749562</v>
      </c>
    </row>
    <row r="28" spans="1:11" ht="13.5" thickTop="1" thickBot="1" x14ac:dyDescent="0.25">
      <c r="A28" s="155" t="s">
        <v>106</v>
      </c>
      <c r="B28" s="155"/>
      <c r="C28" s="546">
        <v>1360.3965717084909</v>
      </c>
      <c r="D28" s="547">
        <v>1318.1065658301823</v>
      </c>
      <c r="E28" s="548">
        <v>-42.290005878308648</v>
      </c>
      <c r="F28" s="569">
        <v>103.6</v>
      </c>
      <c r="G28" s="550"/>
      <c r="H28" s="551">
        <v>1278.7283950617284</v>
      </c>
      <c r="I28" s="551">
        <v>1272.4550754458162</v>
      </c>
      <c r="J28" s="551">
        <v>-6.2733196159122144</v>
      </c>
      <c r="K28" s="552">
        <v>96.536585768722475</v>
      </c>
    </row>
    <row r="29" spans="1:11" ht="12.75" thickTop="1" x14ac:dyDescent="0.2">
      <c r="A29" s="406"/>
      <c r="B29" s="406"/>
      <c r="C29" s="419"/>
      <c r="D29" s="419"/>
      <c r="E29" s="419"/>
      <c r="F29" s="550"/>
      <c r="G29" s="550"/>
      <c r="H29" s="419"/>
      <c r="I29" s="419"/>
      <c r="J29" s="419"/>
      <c r="K29" s="570"/>
    </row>
    <row r="30" spans="1:11" x14ac:dyDescent="0.2">
      <c r="A30" s="406"/>
      <c r="B30" s="406"/>
      <c r="C30" s="419"/>
      <c r="D30" s="419"/>
      <c r="E30" s="419"/>
      <c r="F30" s="550"/>
      <c r="G30" s="550"/>
      <c r="H30" s="419"/>
      <c r="I30" s="419"/>
      <c r="J30" s="419"/>
      <c r="K30" s="570"/>
    </row>
    <row r="31" spans="1:11" x14ac:dyDescent="0.2">
      <c r="A31" s="406"/>
      <c r="B31" s="406"/>
      <c r="C31" s="419"/>
      <c r="D31" s="419"/>
      <c r="E31" s="419"/>
      <c r="F31" s="550"/>
      <c r="G31" s="550"/>
      <c r="H31" s="419"/>
      <c r="I31" s="419"/>
      <c r="J31" s="419"/>
      <c r="K31" s="570"/>
    </row>
    <row r="32" spans="1:11" x14ac:dyDescent="0.2">
      <c r="A32" s="406"/>
      <c r="B32" s="406"/>
      <c r="C32" s="419"/>
      <c r="D32" s="419"/>
      <c r="E32" s="419"/>
      <c r="F32" s="550"/>
      <c r="G32" s="550"/>
      <c r="H32" s="419"/>
      <c r="I32" s="419"/>
      <c r="J32" s="419"/>
      <c r="K32" s="570"/>
    </row>
    <row r="33" spans="1:11" x14ac:dyDescent="0.2">
      <c r="A33" s="406"/>
      <c r="B33" s="406"/>
      <c r="C33" s="419"/>
      <c r="D33" s="419"/>
      <c r="E33" s="419"/>
      <c r="F33" s="550"/>
      <c r="G33" s="550"/>
      <c r="H33" s="419"/>
      <c r="I33" s="419"/>
      <c r="J33" s="419"/>
      <c r="K33" s="570"/>
    </row>
    <row r="34" spans="1:11" x14ac:dyDescent="0.2">
      <c r="A34" s="406"/>
      <c r="B34" s="406"/>
      <c r="C34" s="419"/>
      <c r="D34" s="419"/>
      <c r="E34" s="419"/>
      <c r="F34" s="550"/>
      <c r="G34" s="550"/>
      <c r="H34" s="419"/>
      <c r="I34" s="419"/>
      <c r="J34" s="419"/>
      <c r="K34" s="570"/>
    </row>
    <row r="35" spans="1:11" x14ac:dyDescent="0.2">
      <c r="A35" s="406"/>
      <c r="B35" s="406"/>
      <c r="C35" s="419"/>
      <c r="D35" s="419"/>
      <c r="E35" s="419"/>
      <c r="F35" s="550"/>
      <c r="G35" s="550"/>
      <c r="H35" s="419"/>
      <c r="I35" s="419"/>
      <c r="J35" s="419"/>
      <c r="K35" s="570"/>
    </row>
    <row r="36" spans="1:11" x14ac:dyDescent="0.2">
      <c r="A36" s="406"/>
      <c r="B36" s="406"/>
      <c r="C36" s="419"/>
      <c r="D36" s="419"/>
      <c r="E36" s="419"/>
      <c r="F36" s="550"/>
      <c r="G36" s="550"/>
      <c r="H36" s="419"/>
      <c r="I36" s="419"/>
      <c r="J36" s="419"/>
      <c r="K36" s="570"/>
    </row>
    <row r="37" spans="1:11" x14ac:dyDescent="0.2">
      <c r="A37" s="406"/>
      <c r="B37" s="406"/>
      <c r="C37" s="419"/>
      <c r="D37" s="419"/>
      <c r="E37" s="419"/>
      <c r="F37" s="550"/>
      <c r="G37" s="550"/>
      <c r="H37" s="419"/>
      <c r="I37" s="419"/>
      <c r="J37" s="419"/>
      <c r="K37" s="570"/>
    </row>
    <row r="38" spans="1:11" x14ac:dyDescent="0.2">
      <c r="A38" s="406"/>
      <c r="B38" s="406"/>
      <c r="C38" s="419"/>
      <c r="D38" s="419"/>
      <c r="E38" s="419"/>
      <c r="F38" s="550"/>
      <c r="G38" s="550"/>
      <c r="H38" s="419"/>
      <c r="I38" s="419"/>
      <c r="J38" s="419"/>
      <c r="K38" s="570"/>
    </row>
    <row r="39" spans="1:11" x14ac:dyDescent="0.2">
      <c r="A39" s="406"/>
      <c r="B39" s="406"/>
      <c r="C39" s="419"/>
      <c r="D39" s="419"/>
      <c r="E39" s="419"/>
      <c r="F39" s="550"/>
      <c r="G39" s="550"/>
      <c r="H39" s="419"/>
      <c r="I39" s="419"/>
      <c r="J39" s="419"/>
      <c r="K39" s="570"/>
    </row>
    <row r="40" spans="1:11" x14ac:dyDescent="0.2">
      <c r="A40" s="406"/>
      <c r="B40" s="406"/>
      <c r="C40" s="419"/>
      <c r="D40" s="419"/>
      <c r="E40" s="419"/>
      <c r="F40" s="550"/>
      <c r="G40" s="550"/>
      <c r="H40" s="419"/>
      <c r="I40" s="419"/>
      <c r="J40" s="419"/>
      <c r="K40" s="570"/>
    </row>
    <row r="41" spans="1:11" x14ac:dyDescent="0.2">
      <c r="A41" s="406"/>
      <c r="B41" s="406"/>
      <c r="C41" s="419"/>
      <c r="D41" s="419"/>
      <c r="E41" s="419"/>
      <c r="F41" s="550"/>
      <c r="G41" s="550"/>
      <c r="H41" s="419"/>
      <c r="I41" s="419"/>
      <c r="J41" s="419"/>
      <c r="K41" s="570"/>
    </row>
    <row r="42" spans="1:11" x14ac:dyDescent="0.2">
      <c r="A42" s="406"/>
      <c r="B42" s="406"/>
      <c r="C42" s="419"/>
      <c r="D42" s="419"/>
      <c r="E42" s="419"/>
      <c r="F42" s="550"/>
      <c r="G42" s="550"/>
      <c r="H42" s="419"/>
      <c r="I42" s="419"/>
      <c r="J42" s="419"/>
      <c r="K42" s="570"/>
    </row>
    <row r="43" spans="1:11" x14ac:dyDescent="0.2">
      <c r="A43" s="571"/>
      <c r="B43" s="572"/>
      <c r="C43" s="572"/>
      <c r="D43" s="572"/>
      <c r="E43" s="572"/>
      <c r="F43" s="573"/>
      <c r="G43" s="573"/>
    </row>
    <row r="44" spans="1:11" ht="12.75" thickBot="1" x14ac:dyDescent="0.25">
      <c r="A44" s="574"/>
      <c r="B44" s="575"/>
      <c r="C44" s="575"/>
      <c r="D44" s="575"/>
      <c r="E44" s="575"/>
      <c r="F44" s="576"/>
      <c r="G44" s="576"/>
    </row>
    <row r="45" spans="1:11" s="579" customFormat="1" ht="12.75" thickTop="1" x14ac:dyDescent="0.2">
      <c r="A45" s="577"/>
      <c r="B45" s="578"/>
      <c r="C45" s="3" t="s">
        <v>93</v>
      </c>
      <c r="D45" s="4"/>
      <c r="E45" s="5"/>
      <c r="F45" s="499" t="s">
        <v>34</v>
      </c>
      <c r="G45" s="500"/>
      <c r="H45" s="3" t="s">
        <v>93</v>
      </c>
      <c r="I45" s="4"/>
      <c r="J45" s="5"/>
      <c r="K45" s="501" t="s">
        <v>34</v>
      </c>
    </row>
    <row r="46" spans="1:11" s="584" customFormat="1" ht="12.75" thickBot="1" x14ac:dyDescent="0.25">
      <c r="A46" s="580"/>
      <c r="B46" s="581" t="s">
        <v>38</v>
      </c>
      <c r="C46" s="582" t="s">
        <v>94</v>
      </c>
      <c r="D46" s="583"/>
      <c r="E46" s="528"/>
      <c r="F46" s="506"/>
      <c r="G46" s="500"/>
      <c r="H46" s="507" t="s">
        <v>94</v>
      </c>
      <c r="I46" s="508"/>
      <c r="J46" s="505"/>
      <c r="K46" s="509"/>
    </row>
    <row r="47" spans="1:11" ht="12.75" thickBot="1" x14ac:dyDescent="0.25">
      <c r="A47" s="585" t="s">
        <v>32</v>
      </c>
      <c r="B47" s="581" t="s">
        <v>16</v>
      </c>
      <c r="C47" s="1238" t="s">
        <v>45</v>
      </c>
      <c r="D47" s="1239"/>
      <c r="E47" s="1240"/>
      <c r="F47" s="506"/>
      <c r="G47" s="500"/>
      <c r="H47" s="1233" t="s">
        <v>46</v>
      </c>
      <c r="I47" s="1234"/>
      <c r="J47" s="1234"/>
      <c r="K47" s="509"/>
    </row>
    <row r="48" spans="1:11" x14ac:dyDescent="0.2">
      <c r="A48" s="586"/>
      <c r="B48" s="587"/>
      <c r="C48" s="511" t="s">
        <v>95</v>
      </c>
      <c r="D48" s="512" t="s">
        <v>96</v>
      </c>
      <c r="E48" s="513" t="s">
        <v>97</v>
      </c>
      <c r="F48" s="506"/>
      <c r="G48" s="500"/>
      <c r="H48" s="514" t="s">
        <v>95</v>
      </c>
      <c r="I48" s="512" t="s">
        <v>96</v>
      </c>
      <c r="J48" s="515" t="s">
        <v>97</v>
      </c>
      <c r="K48" s="509"/>
    </row>
    <row r="49" spans="1:11" ht="12.75" thickBot="1" x14ac:dyDescent="0.25">
      <c r="A49" s="588"/>
      <c r="B49" s="589"/>
      <c r="C49" s="516" t="s">
        <v>98</v>
      </c>
      <c r="D49" s="402" t="s">
        <v>99</v>
      </c>
      <c r="E49" s="517" t="s">
        <v>100</v>
      </c>
      <c r="F49" s="518" t="s">
        <v>101</v>
      </c>
      <c r="G49" s="519"/>
      <c r="H49" s="520" t="s">
        <v>98</v>
      </c>
      <c r="I49" s="402" t="s">
        <v>99</v>
      </c>
      <c r="J49" s="26" t="s">
        <v>100</v>
      </c>
      <c r="K49" s="509" t="s">
        <v>49</v>
      </c>
    </row>
    <row r="50" spans="1:11" ht="13.5" thickTop="1" thickBot="1" x14ac:dyDescent="0.25">
      <c r="A50" s="155"/>
      <c r="B50" s="521" t="s">
        <v>102</v>
      </c>
      <c r="C50" s="590"/>
      <c r="D50" s="527"/>
      <c r="E50" s="591" t="s">
        <v>103</v>
      </c>
      <c r="F50" s="525" t="s">
        <v>104</v>
      </c>
      <c r="G50" s="500"/>
      <c r="H50" s="526"/>
      <c r="I50" s="527"/>
      <c r="J50" s="528" t="s">
        <v>103</v>
      </c>
      <c r="K50" s="529" t="s">
        <v>104</v>
      </c>
    </row>
    <row r="51" spans="1:11" ht="12.75" thickTop="1" x14ac:dyDescent="0.2">
      <c r="A51" s="592">
        <v>111</v>
      </c>
      <c r="B51" s="531" t="s">
        <v>57</v>
      </c>
      <c r="C51" s="532">
        <v>4814094.0276000006</v>
      </c>
      <c r="D51" s="593">
        <v>4814094</v>
      </c>
      <c r="E51" s="594">
        <v>-2.7600000612437725E-2</v>
      </c>
      <c r="F51" s="595">
        <v>103.7</v>
      </c>
      <c r="G51" s="596"/>
      <c r="H51" s="536">
        <v>4497853</v>
      </c>
      <c r="I51" s="537">
        <v>4497853</v>
      </c>
      <c r="J51" s="537">
        <v>0</v>
      </c>
      <c r="K51" s="534">
        <v>93.430934252634032</v>
      </c>
    </row>
    <row r="52" spans="1:11" x14ac:dyDescent="0.2">
      <c r="A52" s="263">
        <v>201</v>
      </c>
      <c r="B52" s="543" t="s">
        <v>58</v>
      </c>
      <c r="C52" s="532">
        <v>499308.86249999999</v>
      </c>
      <c r="D52" s="593">
        <v>480174</v>
      </c>
      <c r="E52" s="594">
        <v>-19134.862499999988</v>
      </c>
      <c r="F52" s="595">
        <v>120.8</v>
      </c>
      <c r="G52" s="596"/>
      <c r="H52" s="536">
        <v>474077</v>
      </c>
      <c r="I52" s="537">
        <v>474000</v>
      </c>
      <c r="J52" s="537">
        <v>-77</v>
      </c>
      <c r="K52" s="534">
        <v>98.71421609666497</v>
      </c>
    </row>
    <row r="53" spans="1:11" x14ac:dyDescent="0.2">
      <c r="A53" s="540">
        <v>205</v>
      </c>
      <c r="B53" s="541" t="s">
        <v>105</v>
      </c>
      <c r="C53" s="532">
        <v>819528.69179999991</v>
      </c>
      <c r="D53" s="593">
        <v>819529</v>
      </c>
      <c r="E53" s="594">
        <v>0.30820000008679926</v>
      </c>
      <c r="F53" s="595">
        <v>106.7</v>
      </c>
      <c r="G53" s="596"/>
      <c r="H53" s="536">
        <v>786977</v>
      </c>
      <c r="I53" s="537">
        <v>786977</v>
      </c>
      <c r="J53" s="537">
        <v>0</v>
      </c>
      <c r="K53" s="534">
        <v>96.02796240279477</v>
      </c>
    </row>
    <row r="54" spans="1:11" x14ac:dyDescent="0.2">
      <c r="A54" s="263">
        <v>207</v>
      </c>
      <c r="B54" s="543" t="s">
        <v>60</v>
      </c>
      <c r="C54" s="532">
        <v>502522.00620000006</v>
      </c>
      <c r="D54" s="593">
        <v>502522</v>
      </c>
      <c r="E54" s="594">
        <v>-6.2000000616535544E-3</v>
      </c>
      <c r="F54" s="595">
        <v>109.2</v>
      </c>
      <c r="G54" s="596"/>
      <c r="H54" s="536">
        <v>476765</v>
      </c>
      <c r="I54" s="537">
        <v>476765</v>
      </c>
      <c r="J54" s="537">
        <v>0</v>
      </c>
      <c r="K54" s="534">
        <v>94.874453257767826</v>
      </c>
    </row>
    <row r="55" spans="1:11" x14ac:dyDescent="0.2">
      <c r="A55" s="263">
        <v>209</v>
      </c>
      <c r="B55" s="543" t="s">
        <v>61</v>
      </c>
      <c r="C55" s="532">
        <v>106083.8383</v>
      </c>
      <c r="D55" s="593">
        <v>106084</v>
      </c>
      <c r="E55" s="594">
        <v>0.16169999999692664</v>
      </c>
      <c r="F55" s="595">
        <v>106.4</v>
      </c>
      <c r="G55" s="596"/>
      <c r="H55" s="536">
        <v>100295</v>
      </c>
      <c r="I55" s="537">
        <v>100295</v>
      </c>
      <c r="J55" s="537">
        <v>0</v>
      </c>
      <c r="K55" s="534">
        <v>94.543003657478977</v>
      </c>
    </row>
    <row r="56" spans="1:11" x14ac:dyDescent="0.2">
      <c r="A56" s="263">
        <v>211</v>
      </c>
      <c r="B56" s="543" t="s">
        <v>62</v>
      </c>
      <c r="C56" s="532">
        <v>884281.3798</v>
      </c>
      <c r="D56" s="593">
        <v>660400</v>
      </c>
      <c r="E56" s="594">
        <v>-223881.3798</v>
      </c>
      <c r="F56" s="595">
        <v>84.2</v>
      </c>
      <c r="G56" s="596"/>
      <c r="H56" s="536">
        <v>846509</v>
      </c>
      <c r="I56" s="537">
        <v>810000</v>
      </c>
      <c r="J56" s="537">
        <v>-36509</v>
      </c>
      <c r="K56" s="534">
        <v>122.65293761356753</v>
      </c>
    </row>
    <row r="57" spans="1:11" ht="12.75" thickBot="1" x14ac:dyDescent="0.25">
      <c r="A57" s="263">
        <v>213</v>
      </c>
      <c r="B57" s="544" t="s">
        <v>63</v>
      </c>
      <c r="C57" s="532">
        <v>288968.44800000003</v>
      </c>
      <c r="D57" s="593">
        <v>285941</v>
      </c>
      <c r="E57" s="594">
        <v>-3027.4480000000331</v>
      </c>
      <c r="F57" s="595">
        <v>109.8</v>
      </c>
      <c r="G57" s="596"/>
      <c r="H57" s="536">
        <v>275068</v>
      </c>
      <c r="I57" s="537">
        <v>275068</v>
      </c>
      <c r="J57" s="537">
        <v>0</v>
      </c>
      <c r="K57" s="534">
        <v>96.19746730968977</v>
      </c>
    </row>
    <row r="58" spans="1:11" ht="13.5" thickTop="1" thickBot="1" x14ac:dyDescent="0.25">
      <c r="A58" s="597" t="s">
        <v>64</v>
      </c>
      <c r="B58" s="597"/>
      <c r="C58" s="598">
        <v>3100693.2265999997</v>
      </c>
      <c r="D58" s="599">
        <v>2854650</v>
      </c>
      <c r="E58" s="600">
        <v>-246043.22659999999</v>
      </c>
      <c r="F58" s="601">
        <v>103.1</v>
      </c>
      <c r="G58" s="602"/>
      <c r="H58" s="551">
        <v>2959691</v>
      </c>
      <c r="I58" s="551">
        <v>2923105</v>
      </c>
      <c r="J58" s="551">
        <v>-36586</v>
      </c>
      <c r="K58" s="552">
        <v>102.39801727006814</v>
      </c>
    </row>
    <row r="59" spans="1:11" ht="13.5" thickTop="1" thickBot="1" x14ac:dyDescent="0.25">
      <c r="A59" s="553" t="s">
        <v>106</v>
      </c>
      <c r="B59" s="553"/>
      <c r="C59" s="598">
        <v>7914787.2542000003</v>
      </c>
      <c r="D59" s="599">
        <v>7668744</v>
      </c>
      <c r="E59" s="600">
        <v>-246043.25420000061</v>
      </c>
      <c r="F59" s="601">
        <v>103.5</v>
      </c>
      <c r="G59" s="602"/>
      <c r="H59" s="551">
        <v>7457544</v>
      </c>
      <c r="I59" s="551">
        <v>7420958</v>
      </c>
      <c r="J59" s="551">
        <v>-36586</v>
      </c>
      <c r="K59" s="552">
        <v>96.76888418755405</v>
      </c>
    </row>
    <row r="60" spans="1:11" ht="13.5" thickTop="1" thickBot="1" x14ac:dyDescent="0.25">
      <c r="A60" s="555"/>
      <c r="B60" s="556"/>
      <c r="C60" s="603"/>
      <c r="D60" s="604"/>
      <c r="E60" s="605"/>
      <c r="F60" s="606"/>
      <c r="G60" s="535"/>
      <c r="H60" s="561"/>
      <c r="I60" s="562"/>
      <c r="J60" s="562"/>
      <c r="K60" s="559"/>
    </row>
    <row r="61" spans="1:11" ht="13.5" thickTop="1" thickBot="1" x14ac:dyDescent="0.25">
      <c r="A61" s="383"/>
      <c r="B61" s="384" t="s">
        <v>107</v>
      </c>
      <c r="C61" s="1230" t="s">
        <v>85</v>
      </c>
      <c r="D61" s="1231"/>
      <c r="E61" s="1231"/>
      <c r="F61" s="1232"/>
      <c r="G61" s="607"/>
      <c r="H61" s="1230" t="s">
        <v>85</v>
      </c>
      <c r="I61" s="1231"/>
      <c r="J61" s="1231"/>
      <c r="K61" s="1232"/>
    </row>
    <row r="62" spans="1:11" ht="12.75" thickTop="1" x14ac:dyDescent="0.2">
      <c r="A62" s="592">
        <v>111</v>
      </c>
      <c r="B62" s="531" t="s">
        <v>57</v>
      </c>
      <c r="C62" s="107">
        <v>806</v>
      </c>
      <c r="D62" s="93">
        <v>806</v>
      </c>
      <c r="E62" s="565">
        <v>0</v>
      </c>
      <c r="F62" s="566">
        <v>105.6</v>
      </c>
      <c r="G62" s="535"/>
      <c r="H62" s="85">
        <v>758.13006451395415</v>
      </c>
      <c r="I62" s="85">
        <v>758.13006451395415</v>
      </c>
      <c r="J62" s="85">
        <v>0</v>
      </c>
      <c r="K62" s="534">
        <v>94.06080204887769</v>
      </c>
    </row>
    <row r="63" spans="1:11" x14ac:dyDescent="0.2">
      <c r="A63" s="263">
        <v>201</v>
      </c>
      <c r="B63" s="538" t="s">
        <v>58</v>
      </c>
      <c r="C63" s="123">
        <v>718</v>
      </c>
      <c r="D63" s="124">
        <v>690</v>
      </c>
      <c r="E63" s="533">
        <v>-28</v>
      </c>
      <c r="F63" s="568">
        <v>116</v>
      </c>
      <c r="G63" s="535"/>
      <c r="H63" s="77">
        <v>669.22030146724603</v>
      </c>
      <c r="I63" s="77">
        <v>669.11160612194772</v>
      </c>
      <c r="J63" s="77">
        <v>-0.10869534529831526</v>
      </c>
      <c r="K63" s="534">
        <v>96.972696539412723</v>
      </c>
    </row>
    <row r="64" spans="1:11" x14ac:dyDescent="0.2">
      <c r="A64" s="540">
        <v>205</v>
      </c>
      <c r="B64" s="541" t="s">
        <v>109</v>
      </c>
      <c r="C64" s="123">
        <v>680</v>
      </c>
      <c r="D64" s="124">
        <v>680</v>
      </c>
      <c r="E64" s="533">
        <v>0</v>
      </c>
      <c r="F64" s="568">
        <v>104.9</v>
      </c>
      <c r="G64" s="535"/>
      <c r="H64" s="77">
        <v>649.07675000164954</v>
      </c>
      <c r="I64" s="77">
        <v>649.07675000164954</v>
      </c>
      <c r="J64" s="77">
        <v>0</v>
      </c>
      <c r="K64" s="534">
        <v>95.452463235536698</v>
      </c>
    </row>
    <row r="65" spans="1:11" x14ac:dyDescent="0.2">
      <c r="A65" s="263">
        <v>207</v>
      </c>
      <c r="B65" s="543" t="s">
        <v>60</v>
      </c>
      <c r="C65" s="123">
        <v>690</v>
      </c>
      <c r="D65" s="124">
        <v>690</v>
      </c>
      <c r="E65" s="533">
        <v>0</v>
      </c>
      <c r="F65" s="568">
        <v>105.7</v>
      </c>
      <c r="G65" s="535"/>
      <c r="H65" s="77">
        <v>646.40579855551323</v>
      </c>
      <c r="I65" s="77">
        <v>646.40579855551323</v>
      </c>
      <c r="J65" s="77">
        <v>0</v>
      </c>
      <c r="K65" s="534">
        <v>93.681999790654089</v>
      </c>
    </row>
    <row r="66" spans="1:11" x14ac:dyDescent="0.2">
      <c r="A66" s="263">
        <v>209</v>
      </c>
      <c r="B66" s="543" t="s">
        <v>61</v>
      </c>
      <c r="C66" s="123">
        <v>761</v>
      </c>
      <c r="D66" s="124">
        <v>761</v>
      </c>
      <c r="E66" s="533">
        <v>0</v>
      </c>
      <c r="F66" s="568">
        <v>105.1</v>
      </c>
      <c r="G66" s="535"/>
      <c r="H66" s="77">
        <v>719.5485916806565</v>
      </c>
      <c r="I66" s="77">
        <v>719.5485916806565</v>
      </c>
      <c r="J66" s="77">
        <v>0</v>
      </c>
      <c r="K66" s="534">
        <v>94.553034386420038</v>
      </c>
    </row>
    <row r="67" spans="1:11" x14ac:dyDescent="0.2">
      <c r="A67" s="263">
        <v>211</v>
      </c>
      <c r="B67" s="543" t="s">
        <v>62</v>
      </c>
      <c r="C67" s="123">
        <v>713</v>
      </c>
      <c r="D67" s="124">
        <v>533</v>
      </c>
      <c r="E67" s="533">
        <v>-180</v>
      </c>
      <c r="F67" s="568">
        <v>82</v>
      </c>
      <c r="G67" s="535"/>
      <c r="H67" s="77">
        <v>671.38814467249449</v>
      </c>
      <c r="I67" s="77">
        <v>642.4319141139913</v>
      </c>
      <c r="J67" s="77">
        <v>-28.956230558503194</v>
      </c>
      <c r="K67" s="534">
        <v>120.53131596885389</v>
      </c>
    </row>
    <row r="68" spans="1:11" ht="12.75" thickBot="1" x14ac:dyDescent="0.25">
      <c r="A68" s="263">
        <v>213</v>
      </c>
      <c r="B68" s="544" t="s">
        <v>63</v>
      </c>
      <c r="C68" s="123">
        <v>674</v>
      </c>
      <c r="D68" s="124">
        <v>667</v>
      </c>
      <c r="E68" s="533">
        <v>-7</v>
      </c>
      <c r="F68" s="568">
        <v>107.1</v>
      </c>
      <c r="G68" s="535"/>
      <c r="H68" s="77">
        <v>638.32729973080848</v>
      </c>
      <c r="I68" s="77">
        <v>638.32729973080848</v>
      </c>
      <c r="J68" s="77">
        <v>0</v>
      </c>
      <c r="K68" s="534">
        <v>95.701244337452536</v>
      </c>
    </row>
    <row r="69" spans="1:11" ht="13.5" thickTop="1" thickBot="1" x14ac:dyDescent="0.25">
      <c r="A69" s="155" t="s">
        <v>64</v>
      </c>
      <c r="B69" s="155"/>
      <c r="C69" s="598">
        <v>699</v>
      </c>
      <c r="D69" s="599">
        <v>643</v>
      </c>
      <c r="E69" s="600">
        <v>-56</v>
      </c>
      <c r="F69" s="608">
        <v>100.3</v>
      </c>
      <c r="G69" s="602"/>
      <c r="H69" s="551">
        <v>659.23839769634492</v>
      </c>
      <c r="I69" s="551">
        <v>651.08927131182759</v>
      </c>
      <c r="J69" s="551">
        <v>-8.1491263845173307</v>
      </c>
      <c r="K69" s="552">
        <v>101.25805152594521</v>
      </c>
    </row>
    <row r="70" spans="1:11" ht="13.5" thickTop="1" thickBot="1" x14ac:dyDescent="0.25">
      <c r="A70" s="155" t="s">
        <v>106</v>
      </c>
      <c r="B70" s="155"/>
      <c r="C70" s="598">
        <v>760</v>
      </c>
      <c r="D70" s="599">
        <v>736</v>
      </c>
      <c r="E70" s="600">
        <v>-24</v>
      </c>
      <c r="F70" s="608">
        <v>103.4</v>
      </c>
      <c r="G70" s="602"/>
      <c r="H70" s="551">
        <v>715.53135721513286</v>
      </c>
      <c r="I70" s="551">
        <v>712.02102858213084</v>
      </c>
      <c r="J70" s="551">
        <v>-3.5103286330020183</v>
      </c>
      <c r="K70" s="552">
        <v>96.741987579093873</v>
      </c>
    </row>
    <row r="71" spans="1:11" ht="12.75" thickTop="1" x14ac:dyDescent="0.2"/>
  </sheetData>
  <mergeCells count="8">
    <mergeCell ref="C61:F61"/>
    <mergeCell ref="H61:K61"/>
    <mergeCell ref="C5:E5"/>
    <mergeCell ref="H5:J5"/>
    <mergeCell ref="C19:F19"/>
    <mergeCell ref="H19:K19"/>
    <mergeCell ref="C47:E47"/>
    <mergeCell ref="H47:J47"/>
  </mergeCells>
  <pageMargins left="0.51181102362204722" right="0.62992125984251968" top="1.4566929133858268" bottom="0.86614173228346458" header="0.43307086614173229" footer="0.51181102362204722"/>
  <pageSetup paperSize="9" scale="84" fitToHeight="0" orientation="landscape" r:id="rId1"/>
  <headerFooter alignWithMargins="0">
    <oddHeader xml:space="preserve">&amp;C&amp;"Arial,Tučné"&amp;14
Náklady na činnost zdravotních pojišťoven v letech 2014 a  2015 (v tis. Kč) &amp;R&amp;"Arial CE,Tučné"&amp;10Příloha
Tabulka č. 1a
&amp;9
</oddHeader>
    <oddFooter>&amp;L&amp;"Arial CE,Tučné"&amp;9
Ministerstvo financí&amp;C&amp;"Arial CE,Tučné"&amp;9Stránka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60"/>
  <sheetViews>
    <sheetView zoomScaleNormal="100" workbookViewId="0"/>
  </sheetViews>
  <sheetFormatPr defaultRowHeight="10.5" x14ac:dyDescent="0.2"/>
  <cols>
    <col min="1" max="1" width="71" style="616" customWidth="1"/>
    <col min="2" max="2" width="12.6640625" style="616" customWidth="1"/>
    <col min="3" max="8" width="10.83203125" style="616" customWidth="1"/>
    <col min="9" max="9" width="0.1640625" style="616" customWidth="1"/>
    <col min="10" max="10" width="12.83203125" style="616" customWidth="1"/>
    <col min="11" max="11" width="13.1640625" style="616" customWidth="1"/>
    <col min="12" max="16384" width="9.33203125" style="616"/>
  </cols>
  <sheetData>
    <row r="1" spans="1:12" ht="12.75" thickBot="1" x14ac:dyDescent="0.25">
      <c r="A1" s="609" t="s">
        <v>110</v>
      </c>
      <c r="B1" s="610" t="s">
        <v>111</v>
      </c>
      <c r="C1" s="611" t="s">
        <v>112</v>
      </c>
      <c r="D1" s="612" t="s">
        <v>113</v>
      </c>
      <c r="E1" s="613" t="s">
        <v>114</v>
      </c>
      <c r="F1" s="612" t="s">
        <v>115</v>
      </c>
      <c r="G1" s="613" t="s">
        <v>116</v>
      </c>
      <c r="H1" s="612" t="s">
        <v>117</v>
      </c>
      <c r="I1" s="614" t="s">
        <v>118</v>
      </c>
      <c r="J1" s="615" t="s">
        <v>119</v>
      </c>
      <c r="K1" s="612" t="s">
        <v>120</v>
      </c>
    </row>
    <row r="2" spans="1:12" ht="16.5" thickTop="1" thickBot="1" x14ac:dyDescent="0.3">
      <c r="A2" s="617" t="s">
        <v>121</v>
      </c>
      <c r="B2" s="618" t="s">
        <v>122</v>
      </c>
      <c r="C2" s="619" t="s">
        <v>122</v>
      </c>
      <c r="D2" s="618" t="s">
        <v>122</v>
      </c>
      <c r="E2" s="619" t="s">
        <v>122</v>
      </c>
      <c r="F2" s="618" t="s">
        <v>122</v>
      </c>
      <c r="G2" s="619" t="s">
        <v>122</v>
      </c>
      <c r="H2" s="618" t="s">
        <v>122</v>
      </c>
      <c r="I2" s="620" t="s">
        <v>122</v>
      </c>
      <c r="J2" s="621" t="s">
        <v>122</v>
      </c>
      <c r="K2" s="618" t="s">
        <v>122</v>
      </c>
    </row>
    <row r="3" spans="1:12" ht="14.25" thickTop="1" thickBot="1" x14ac:dyDescent="0.25">
      <c r="A3" s="622" t="s">
        <v>123</v>
      </c>
      <c r="B3" s="623">
        <v>148991392</v>
      </c>
      <c r="C3" s="624">
        <v>15150534</v>
      </c>
      <c r="D3" s="623">
        <v>25516590</v>
      </c>
      <c r="E3" s="624">
        <v>14934953</v>
      </c>
      <c r="F3" s="623">
        <v>3171062</v>
      </c>
      <c r="G3" s="624">
        <v>27370343</v>
      </c>
      <c r="H3" s="623">
        <v>8808950</v>
      </c>
      <c r="I3" s="625"/>
      <c r="J3" s="626">
        <v>94952432</v>
      </c>
      <c r="K3" s="627">
        <v>243943824</v>
      </c>
    </row>
    <row r="4" spans="1:12" ht="12" thickBot="1" x14ac:dyDescent="0.25">
      <c r="A4" s="628"/>
      <c r="B4" s="629"/>
      <c r="C4" s="630"/>
      <c r="D4" s="629"/>
      <c r="E4" s="630"/>
      <c r="F4" s="629"/>
      <c r="G4" s="630"/>
      <c r="H4" s="629"/>
      <c r="I4" s="631"/>
      <c r="J4" s="632"/>
      <c r="K4" s="629"/>
    </row>
    <row r="5" spans="1:12" ht="12" thickBot="1" x14ac:dyDescent="0.25">
      <c r="A5" s="633" t="s">
        <v>124</v>
      </c>
      <c r="B5" s="634">
        <v>12415949.333333334</v>
      </c>
      <c r="C5" s="635">
        <v>1262544.5</v>
      </c>
      <c r="D5" s="634">
        <v>2126382.5</v>
      </c>
      <c r="E5" s="635">
        <v>1244579.4166666667</v>
      </c>
      <c r="F5" s="634">
        <v>264255.16666666669</v>
      </c>
      <c r="G5" s="635">
        <v>2280861.9166666665</v>
      </c>
      <c r="H5" s="634">
        <v>734079.16666666663</v>
      </c>
      <c r="I5" s="636"/>
      <c r="J5" s="637">
        <v>7912702.666666667</v>
      </c>
      <c r="K5" s="634">
        <v>20328652</v>
      </c>
    </row>
    <row r="6" spans="1:12" ht="12" thickBot="1" x14ac:dyDescent="0.25">
      <c r="A6" s="628" t="s">
        <v>125</v>
      </c>
      <c r="B6" s="634">
        <v>408195.59452054795</v>
      </c>
      <c r="C6" s="635">
        <v>41508.312328767126</v>
      </c>
      <c r="D6" s="634">
        <v>69908.465753424651</v>
      </c>
      <c r="E6" s="635">
        <v>40917.679452054792</v>
      </c>
      <c r="F6" s="634">
        <v>8687.8410958904115</v>
      </c>
      <c r="G6" s="635">
        <v>74987.241095890407</v>
      </c>
      <c r="H6" s="634">
        <v>24134.109589041094</v>
      </c>
      <c r="I6" s="636"/>
      <c r="J6" s="637">
        <v>260143.6493150685</v>
      </c>
      <c r="K6" s="634">
        <v>668339.24383561639</v>
      </c>
    </row>
    <row r="7" spans="1:12" ht="12" thickBot="1" x14ac:dyDescent="0.25">
      <c r="A7" s="633" t="s">
        <v>126</v>
      </c>
      <c r="B7" s="638">
        <v>907532</v>
      </c>
      <c r="C7" s="639">
        <v>439656</v>
      </c>
      <c r="D7" s="638">
        <v>1636813</v>
      </c>
      <c r="E7" s="639">
        <v>758569</v>
      </c>
      <c r="F7" s="638">
        <v>302501</v>
      </c>
      <c r="G7" s="639">
        <v>1067729</v>
      </c>
      <c r="H7" s="638">
        <v>1090392</v>
      </c>
      <c r="I7" s="640"/>
      <c r="J7" s="641">
        <v>5295660</v>
      </c>
      <c r="K7" s="642">
        <v>6203192</v>
      </c>
    </row>
    <row r="8" spans="1:12" ht="12" thickBot="1" x14ac:dyDescent="0.25">
      <c r="A8" s="643" t="s">
        <v>127</v>
      </c>
      <c r="B8" s="644">
        <v>2.2232773018188863</v>
      </c>
      <c r="C8" s="645">
        <v>10.591998935483065</v>
      </c>
      <c r="D8" s="644">
        <v>23.413659309492374</v>
      </c>
      <c r="E8" s="645">
        <v>18.538905679850483</v>
      </c>
      <c r="F8" s="644">
        <v>34.818891904352547</v>
      </c>
      <c r="G8" s="645">
        <v>14.238808954641161</v>
      </c>
      <c r="H8" s="644">
        <v>45.1805357051635</v>
      </c>
      <c r="I8" s="646"/>
      <c r="J8" s="647">
        <v>20.356676067022697</v>
      </c>
      <c r="K8" s="644">
        <v>9.2815019575982394</v>
      </c>
    </row>
    <row r="9" spans="1:12" ht="12" thickBot="1" x14ac:dyDescent="0.25">
      <c r="A9" s="643"/>
      <c r="B9" s="648"/>
      <c r="C9" s="649"/>
      <c r="D9" s="648"/>
      <c r="E9" s="649"/>
      <c r="F9" s="648"/>
      <c r="G9" s="649"/>
      <c r="H9" s="648"/>
      <c r="I9" s="650"/>
      <c r="J9" s="651"/>
      <c r="K9" s="629"/>
    </row>
    <row r="10" spans="1:12" ht="12" thickBot="1" x14ac:dyDescent="0.25">
      <c r="A10" s="643" t="s">
        <v>128</v>
      </c>
      <c r="B10" s="634">
        <v>0</v>
      </c>
      <c r="C10" s="635">
        <v>0</v>
      </c>
      <c r="D10" s="634">
        <v>0</v>
      </c>
      <c r="E10" s="635">
        <v>0</v>
      </c>
      <c r="F10" s="634">
        <v>0</v>
      </c>
      <c r="G10" s="635">
        <v>0</v>
      </c>
      <c r="H10" s="634">
        <v>0</v>
      </c>
      <c r="I10" s="652"/>
      <c r="J10" s="634">
        <v>0</v>
      </c>
      <c r="K10" s="634">
        <v>0</v>
      </c>
    </row>
    <row r="11" spans="1:12" ht="12" thickBot="1" x14ac:dyDescent="0.25">
      <c r="A11" s="643" t="s">
        <v>129</v>
      </c>
      <c r="B11" s="653">
        <v>0</v>
      </c>
      <c r="C11" s="645">
        <v>0</v>
      </c>
      <c r="D11" s="644">
        <v>0</v>
      </c>
      <c r="E11" s="645">
        <v>0</v>
      </c>
      <c r="F11" s="644">
        <v>0</v>
      </c>
      <c r="G11" s="645">
        <v>0</v>
      </c>
      <c r="H11" s="644">
        <v>0</v>
      </c>
      <c r="I11" s="646"/>
      <c r="J11" s="647">
        <v>0</v>
      </c>
      <c r="K11" s="644">
        <v>0</v>
      </c>
    </row>
    <row r="12" spans="1:12" ht="12" thickBot="1" x14ac:dyDescent="0.25">
      <c r="A12" s="643" t="s">
        <v>130</v>
      </c>
      <c r="B12" s="654">
        <v>19014961</v>
      </c>
      <c r="C12" s="655">
        <v>2313601</v>
      </c>
      <c r="D12" s="656">
        <v>3047402</v>
      </c>
      <c r="E12" s="655">
        <v>1788398</v>
      </c>
      <c r="F12" s="656">
        <v>359296</v>
      </c>
      <c r="G12" s="655">
        <v>2852469</v>
      </c>
      <c r="H12" s="657">
        <v>991294</v>
      </c>
      <c r="I12" s="658"/>
      <c r="J12" s="659">
        <v>11352460</v>
      </c>
      <c r="K12" s="660">
        <v>30367421</v>
      </c>
    </row>
    <row r="13" spans="1:12" ht="12" thickBot="1" x14ac:dyDescent="0.25">
      <c r="A13" s="633" t="s">
        <v>131</v>
      </c>
      <c r="B13" s="661">
        <v>46.582964772891039</v>
      </c>
      <c r="C13" s="659">
        <v>55.738257476601149</v>
      </c>
      <c r="D13" s="659">
        <v>43.591315689126176</v>
      </c>
      <c r="E13" s="659">
        <v>43.707219567413439</v>
      </c>
      <c r="F13" s="659">
        <v>41.35618918835393</v>
      </c>
      <c r="G13" s="659">
        <v>38.039391212598254</v>
      </c>
      <c r="H13" s="660">
        <v>41.074397062078909</v>
      </c>
      <c r="I13" s="662"/>
      <c r="J13" s="659">
        <v>43.639197150842854</v>
      </c>
      <c r="K13" s="660">
        <v>45.437135825992463</v>
      </c>
    </row>
    <row r="14" spans="1:12" s="663" customFormat="1" x14ac:dyDescent="0.15"/>
    <row r="15" spans="1:12" s="664" customFormat="1" ht="13.5" thickBot="1" x14ac:dyDescent="0.25"/>
    <row r="16" spans="1:12" ht="12.75" thickBot="1" x14ac:dyDescent="0.25">
      <c r="A16" s="609" t="s">
        <v>110</v>
      </c>
      <c r="B16" s="665" t="s">
        <v>111</v>
      </c>
      <c r="C16" s="610" t="s">
        <v>112</v>
      </c>
      <c r="D16" s="613" t="s">
        <v>113</v>
      </c>
      <c r="E16" s="666" t="s">
        <v>114</v>
      </c>
      <c r="F16" s="613" t="s">
        <v>115</v>
      </c>
      <c r="G16" s="612" t="s">
        <v>116</v>
      </c>
      <c r="H16" s="614" t="s">
        <v>117</v>
      </c>
      <c r="I16" s="613" t="s">
        <v>118</v>
      </c>
      <c r="J16" s="612" t="s">
        <v>119</v>
      </c>
      <c r="K16" s="614" t="s">
        <v>120</v>
      </c>
      <c r="L16" s="667"/>
    </row>
    <row r="17" spans="1:97" ht="16.5" thickTop="1" thickBot="1" x14ac:dyDescent="0.3">
      <c r="A17" s="617" t="s">
        <v>132</v>
      </c>
      <c r="B17" s="668" t="s">
        <v>122</v>
      </c>
      <c r="C17" s="669" t="s">
        <v>122</v>
      </c>
      <c r="D17" s="670" t="s">
        <v>122</v>
      </c>
      <c r="E17" s="671" t="s">
        <v>122</v>
      </c>
      <c r="F17" s="670" t="s">
        <v>122</v>
      </c>
      <c r="G17" s="669" t="s">
        <v>122</v>
      </c>
      <c r="H17" s="672" t="s">
        <v>122</v>
      </c>
      <c r="I17" s="670" t="s">
        <v>122</v>
      </c>
      <c r="J17" s="669" t="s">
        <v>122</v>
      </c>
      <c r="K17" s="672" t="s">
        <v>122</v>
      </c>
      <c r="L17" s="667"/>
    </row>
    <row r="18" spans="1:97" ht="12" thickBot="1" x14ac:dyDescent="0.25">
      <c r="A18" s="633" t="s">
        <v>123</v>
      </c>
      <c r="B18" s="673">
        <v>141621167</v>
      </c>
      <c r="C18" s="674">
        <v>14234101</v>
      </c>
      <c r="D18" s="675">
        <v>23892800</v>
      </c>
      <c r="E18" s="674">
        <v>14020229</v>
      </c>
      <c r="F18" s="675">
        <v>2963297</v>
      </c>
      <c r="G18" s="674">
        <v>25868443</v>
      </c>
      <c r="H18" s="676">
        <v>8326414</v>
      </c>
      <c r="I18" s="677"/>
      <c r="J18" s="678">
        <v>89305284</v>
      </c>
      <c r="K18" s="679">
        <v>230926451</v>
      </c>
      <c r="L18" s="667"/>
    </row>
    <row r="19" spans="1:97" ht="12" thickBot="1" x14ac:dyDescent="0.25">
      <c r="A19" s="628"/>
      <c r="B19" s="680"/>
      <c r="C19" s="681"/>
      <c r="D19" s="682"/>
      <c r="E19" s="648"/>
      <c r="F19" s="682"/>
      <c r="G19" s="681"/>
      <c r="H19" s="629"/>
      <c r="I19" s="683"/>
      <c r="J19" s="681"/>
      <c r="K19" s="684"/>
      <c r="L19" s="667"/>
    </row>
    <row r="20" spans="1:97" ht="12" thickBot="1" x14ac:dyDescent="0.25">
      <c r="A20" s="633" t="s">
        <v>124</v>
      </c>
      <c r="B20" s="685">
        <v>11801763.916666666</v>
      </c>
      <c r="C20" s="686">
        <v>1186175.0833333333</v>
      </c>
      <c r="D20" s="687">
        <v>1991066.6666666667</v>
      </c>
      <c r="E20" s="634">
        <v>1168352.4166666667</v>
      </c>
      <c r="F20" s="687">
        <v>246941.41666666666</v>
      </c>
      <c r="G20" s="686">
        <v>2155703.5833333335</v>
      </c>
      <c r="H20" s="688">
        <v>693867.83333333337</v>
      </c>
      <c r="I20" s="689"/>
      <c r="J20" s="686">
        <v>7442107</v>
      </c>
      <c r="K20" s="688">
        <v>19243870.916666668</v>
      </c>
      <c r="L20" s="667"/>
    </row>
    <row r="21" spans="1:97" ht="12" thickBot="1" x14ac:dyDescent="0.25">
      <c r="A21" s="628" t="s">
        <v>125</v>
      </c>
      <c r="B21" s="690">
        <v>388003.19726027397</v>
      </c>
      <c r="C21" s="691">
        <v>38997.536986301369</v>
      </c>
      <c r="D21" s="692">
        <v>65459.726027397257</v>
      </c>
      <c r="E21" s="693">
        <v>38411.586301369862</v>
      </c>
      <c r="F21" s="692">
        <v>8118.6219178082192</v>
      </c>
      <c r="G21" s="691">
        <v>70872.446575342459</v>
      </c>
      <c r="H21" s="694">
        <v>22812.09315068493</v>
      </c>
      <c r="I21" s="695"/>
      <c r="J21" s="691">
        <v>244672.01095890411</v>
      </c>
      <c r="K21" s="694">
        <v>632675.20821917814</v>
      </c>
      <c r="L21" s="667"/>
    </row>
    <row r="22" spans="1:97" ht="12" thickBot="1" x14ac:dyDescent="0.25">
      <c r="A22" s="633" t="s">
        <v>133</v>
      </c>
      <c r="B22" s="696">
        <v>249530</v>
      </c>
      <c r="C22" s="697">
        <v>657665</v>
      </c>
      <c r="D22" s="698">
        <v>2085961</v>
      </c>
      <c r="E22" s="642">
        <v>689128</v>
      </c>
      <c r="F22" s="698">
        <v>332465</v>
      </c>
      <c r="G22" s="697">
        <v>1620363</v>
      </c>
      <c r="H22" s="699">
        <v>1251502</v>
      </c>
      <c r="I22" s="698"/>
      <c r="J22" s="697">
        <v>6637084</v>
      </c>
      <c r="K22" s="699">
        <v>6886614</v>
      </c>
      <c r="L22" s="667"/>
    </row>
    <row r="23" spans="1:97" ht="12" thickBot="1" x14ac:dyDescent="0.25">
      <c r="A23" s="643" t="s">
        <v>127</v>
      </c>
      <c r="B23" s="700">
        <v>0.64311325721528623</v>
      </c>
      <c r="C23" s="644">
        <v>16.864270177652948</v>
      </c>
      <c r="D23" s="644">
        <v>31.866326466550593</v>
      </c>
      <c r="E23" s="644">
        <v>17.940628501859706</v>
      </c>
      <c r="F23" s="644">
        <v>40.950915483665661</v>
      </c>
      <c r="G23" s="644">
        <v>22.863088242303569</v>
      </c>
      <c r="H23" s="701">
        <v>54.861340067885166</v>
      </c>
      <c r="I23" s="702"/>
      <c r="J23" s="644">
        <v>27.126453794156234</v>
      </c>
      <c r="K23" s="703">
        <v>10.884912053665087</v>
      </c>
      <c r="L23" s="667"/>
    </row>
    <row r="24" spans="1:97" ht="12" thickBot="1" x14ac:dyDescent="0.25">
      <c r="A24" s="643"/>
      <c r="B24" s="704"/>
      <c r="C24" s="705"/>
      <c r="D24" s="706"/>
      <c r="E24" s="707"/>
      <c r="F24" s="706"/>
      <c r="G24" s="705"/>
      <c r="H24" s="708"/>
      <c r="I24" s="709"/>
      <c r="J24" s="705"/>
      <c r="K24" s="710"/>
      <c r="L24" s="667"/>
    </row>
    <row r="25" spans="1:97" ht="12" thickBot="1" x14ac:dyDescent="0.25">
      <c r="A25" s="643" t="s">
        <v>134</v>
      </c>
      <c r="B25" s="696">
        <v>0</v>
      </c>
      <c r="C25" s="686">
        <v>0</v>
      </c>
      <c r="D25" s="687">
        <v>0</v>
      </c>
      <c r="E25" s="634">
        <v>0</v>
      </c>
      <c r="F25" s="687">
        <v>0</v>
      </c>
      <c r="G25" s="686">
        <v>0</v>
      </c>
      <c r="H25" s="688">
        <v>0</v>
      </c>
      <c r="I25" s="689"/>
      <c r="J25" s="686">
        <v>0</v>
      </c>
      <c r="K25" s="688">
        <v>0</v>
      </c>
      <c r="L25" s="667"/>
    </row>
    <row r="26" spans="1:97" ht="12" thickBot="1" x14ac:dyDescent="0.25">
      <c r="A26" s="643" t="s">
        <v>129</v>
      </c>
      <c r="B26" s="711">
        <v>0</v>
      </c>
      <c r="C26" s="712">
        <v>0</v>
      </c>
      <c r="D26" s="713">
        <v>0</v>
      </c>
      <c r="E26" s="714">
        <v>0</v>
      </c>
      <c r="F26" s="713">
        <v>0</v>
      </c>
      <c r="G26" s="712">
        <v>0</v>
      </c>
      <c r="H26" s="715">
        <v>0</v>
      </c>
      <c r="I26" s="716"/>
      <c r="J26" s="717">
        <v>0</v>
      </c>
      <c r="K26" s="718">
        <v>0</v>
      </c>
      <c r="L26" s="667"/>
    </row>
    <row r="27" spans="1:97" ht="12" thickBot="1" x14ac:dyDescent="0.25">
      <c r="A27" s="643" t="s">
        <v>135</v>
      </c>
      <c r="B27" s="654">
        <v>21233830</v>
      </c>
      <c r="C27" s="655">
        <v>2250864</v>
      </c>
      <c r="D27" s="656">
        <v>3463476</v>
      </c>
      <c r="E27" s="655">
        <v>1726942</v>
      </c>
      <c r="F27" s="656">
        <v>324717</v>
      </c>
      <c r="G27" s="655">
        <v>2567099</v>
      </c>
      <c r="H27" s="657">
        <v>882697</v>
      </c>
      <c r="I27" s="658"/>
      <c r="J27" s="659">
        <v>11215795</v>
      </c>
      <c r="K27" s="660">
        <v>32449625</v>
      </c>
      <c r="L27" s="667"/>
    </row>
    <row r="28" spans="1:97" ht="12" thickBot="1" x14ac:dyDescent="0.25">
      <c r="A28" s="633" t="s">
        <v>131</v>
      </c>
      <c r="B28" s="661">
        <v>54.72591501805659</v>
      </c>
      <c r="C28" s="659">
        <v>57.718106679164357</v>
      </c>
      <c r="D28" s="659">
        <v>52.910028962700061</v>
      </c>
      <c r="E28" s="659">
        <v>44.95888262595426</v>
      </c>
      <c r="F28" s="659">
        <v>39.996566324603982</v>
      </c>
      <c r="G28" s="659">
        <v>36.221396664654307</v>
      </c>
      <c r="H28" s="660">
        <v>38.694257215651305</v>
      </c>
      <c r="I28" s="662"/>
      <c r="J28" s="659">
        <v>45.840122685237752</v>
      </c>
      <c r="K28" s="660">
        <v>51.289547272347761</v>
      </c>
      <c r="L28" s="667"/>
    </row>
    <row r="29" spans="1:97" ht="12" hidden="1" thickBot="1" x14ac:dyDescent="0.25">
      <c r="A29" s="719" t="s">
        <v>136</v>
      </c>
      <c r="B29" s="720">
        <v>139371048</v>
      </c>
      <c r="C29" s="721">
        <v>10948781</v>
      </c>
      <c r="D29" s="721">
        <v>13111817</v>
      </c>
      <c r="E29" s="721">
        <v>12769791</v>
      </c>
      <c r="F29" s="721">
        <v>2671609</v>
      </c>
      <c r="G29" s="721">
        <v>20623194</v>
      </c>
      <c r="H29" s="721">
        <v>6888264</v>
      </c>
      <c r="I29" s="721">
        <v>659006</v>
      </c>
      <c r="J29" s="721">
        <f>SUM(C29:I29)</f>
        <v>67672462</v>
      </c>
      <c r="K29" s="722">
        <f>SUM(J29,B29)</f>
        <v>207043510</v>
      </c>
      <c r="L29" s="723"/>
      <c r="M29" s="724"/>
      <c r="N29" s="724"/>
      <c r="O29" s="724"/>
      <c r="P29" s="724"/>
      <c r="Q29" s="724"/>
      <c r="R29" s="724"/>
      <c r="S29" s="724"/>
      <c r="T29" s="724"/>
      <c r="U29" s="724"/>
      <c r="V29" s="724"/>
      <c r="W29" s="724"/>
      <c r="X29" s="724"/>
      <c r="Y29" s="724"/>
      <c r="Z29" s="724"/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  <c r="AV29" s="724"/>
      <c r="AW29" s="724"/>
      <c r="AX29" s="724"/>
      <c r="AY29" s="724"/>
      <c r="AZ29" s="724"/>
      <c r="BA29" s="724"/>
      <c r="BB29" s="724"/>
      <c r="BC29" s="724"/>
      <c r="BD29" s="724"/>
      <c r="BE29" s="724"/>
      <c r="BF29" s="724"/>
      <c r="BG29" s="724"/>
      <c r="BH29" s="724"/>
      <c r="BI29" s="724"/>
      <c r="BJ29" s="724"/>
      <c r="BK29" s="724"/>
      <c r="BL29" s="724"/>
      <c r="BM29" s="724"/>
      <c r="BN29" s="724"/>
      <c r="BO29" s="724"/>
      <c r="BP29" s="724"/>
      <c r="BQ29" s="724"/>
      <c r="BR29" s="724"/>
      <c r="BS29" s="724"/>
      <c r="BT29" s="724"/>
      <c r="BU29" s="724"/>
      <c r="BV29" s="724"/>
      <c r="BW29" s="724"/>
      <c r="BX29" s="724"/>
      <c r="BY29" s="724"/>
      <c r="BZ29" s="724"/>
      <c r="CA29" s="724"/>
      <c r="CB29" s="724"/>
      <c r="CC29" s="724"/>
      <c r="CD29" s="724"/>
      <c r="CE29" s="724"/>
      <c r="CF29" s="724"/>
      <c r="CG29" s="724"/>
      <c r="CH29" s="724"/>
      <c r="CI29" s="724"/>
      <c r="CJ29" s="724"/>
      <c r="CK29" s="724"/>
      <c r="CL29" s="724"/>
      <c r="CM29" s="724"/>
      <c r="CN29" s="724"/>
      <c r="CO29" s="724"/>
      <c r="CP29" s="724"/>
      <c r="CQ29" s="724"/>
      <c r="CR29" s="724"/>
    </row>
    <row r="30" spans="1:97" s="729" customFormat="1" ht="11.25" hidden="1" x14ac:dyDescent="0.2">
      <c r="A30" s="725"/>
      <c r="B30" s="726"/>
      <c r="C30" s="727"/>
      <c r="D30" s="727"/>
      <c r="E30" s="727"/>
      <c r="F30" s="727"/>
      <c r="G30" s="727"/>
      <c r="H30" s="727"/>
      <c r="I30" s="727"/>
      <c r="J30" s="727"/>
      <c r="K30" s="718"/>
      <c r="L30" s="723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  <c r="AV30" s="724"/>
      <c r="AW30" s="724"/>
      <c r="AX30" s="724"/>
      <c r="AY30" s="724"/>
      <c r="AZ30" s="724"/>
      <c r="BA30" s="724"/>
      <c r="BB30" s="724"/>
      <c r="BC30" s="724"/>
      <c r="BD30" s="724"/>
      <c r="BE30" s="724"/>
      <c r="BF30" s="724"/>
      <c r="BG30" s="724"/>
      <c r="BH30" s="724"/>
      <c r="BI30" s="724"/>
      <c r="BJ30" s="724"/>
      <c r="BK30" s="724"/>
      <c r="BL30" s="724"/>
      <c r="BM30" s="724"/>
      <c r="BN30" s="724"/>
      <c r="BO30" s="724"/>
      <c r="BP30" s="724"/>
      <c r="BQ30" s="724"/>
      <c r="BR30" s="724"/>
      <c r="BS30" s="724"/>
      <c r="BT30" s="724"/>
      <c r="BU30" s="724"/>
      <c r="BV30" s="724"/>
      <c r="BW30" s="724"/>
      <c r="BX30" s="724"/>
      <c r="BY30" s="724"/>
      <c r="BZ30" s="724"/>
      <c r="CA30" s="724"/>
      <c r="CB30" s="724"/>
      <c r="CC30" s="724"/>
      <c r="CD30" s="724"/>
      <c r="CE30" s="724"/>
      <c r="CF30" s="724"/>
      <c r="CG30" s="724"/>
      <c r="CH30" s="724"/>
      <c r="CI30" s="724"/>
      <c r="CJ30" s="724"/>
      <c r="CK30" s="724"/>
      <c r="CL30" s="724"/>
      <c r="CM30" s="724"/>
      <c r="CN30" s="724"/>
      <c r="CO30" s="724"/>
      <c r="CP30" s="724"/>
      <c r="CQ30" s="724"/>
      <c r="CR30" s="724"/>
      <c r="CS30" s="728"/>
    </row>
    <row r="31" spans="1:97" ht="12" hidden="1" thickBot="1" x14ac:dyDescent="0.25">
      <c r="A31" s="719" t="s">
        <v>137</v>
      </c>
      <c r="B31" s="730">
        <f>B29/12</f>
        <v>11614254</v>
      </c>
      <c r="C31" s="731">
        <f t="shared" ref="C31:K31" si="0">C29/12</f>
        <v>912398.41666666663</v>
      </c>
      <c r="D31" s="731">
        <f t="shared" si="0"/>
        <v>1092651.4166666667</v>
      </c>
      <c r="E31" s="731">
        <f t="shared" si="0"/>
        <v>1064149.25</v>
      </c>
      <c r="F31" s="731">
        <f t="shared" si="0"/>
        <v>222634.08333333334</v>
      </c>
      <c r="G31" s="731">
        <f t="shared" si="0"/>
        <v>1718599.5</v>
      </c>
      <c r="H31" s="731">
        <f t="shared" si="0"/>
        <v>574022</v>
      </c>
      <c r="I31" s="731">
        <f t="shared" si="0"/>
        <v>54917.166666666664</v>
      </c>
      <c r="J31" s="731">
        <f t="shared" si="0"/>
        <v>5639371.833333333</v>
      </c>
      <c r="K31" s="732">
        <f t="shared" si="0"/>
        <v>17253625.833333332</v>
      </c>
      <c r="L31" s="723"/>
      <c r="M31" s="724"/>
    </row>
    <row r="32" spans="1:97" ht="12" hidden="1" thickBot="1" x14ac:dyDescent="0.25">
      <c r="A32" s="725" t="s">
        <v>138</v>
      </c>
      <c r="B32" s="733">
        <f>B29/365</f>
        <v>381838.4876712329</v>
      </c>
      <c r="C32" s="734">
        <f t="shared" ref="C32:K32" si="1">C29/365</f>
        <v>29996.660273972604</v>
      </c>
      <c r="D32" s="734">
        <f t="shared" si="1"/>
        <v>35922.786301369866</v>
      </c>
      <c r="E32" s="734">
        <f t="shared" si="1"/>
        <v>34985.728767123284</v>
      </c>
      <c r="F32" s="734">
        <f t="shared" si="1"/>
        <v>7319.4767123287675</v>
      </c>
      <c r="G32" s="734">
        <f t="shared" si="1"/>
        <v>56501.901369863015</v>
      </c>
      <c r="H32" s="734">
        <f t="shared" si="1"/>
        <v>18871.956164383562</v>
      </c>
      <c r="I32" s="734">
        <f t="shared" si="1"/>
        <v>1805.495890410959</v>
      </c>
      <c r="J32" s="734">
        <f t="shared" si="1"/>
        <v>185404.00547945205</v>
      </c>
      <c r="K32" s="735">
        <f t="shared" si="1"/>
        <v>567242.49315068498</v>
      </c>
      <c r="L32" s="667"/>
    </row>
    <row r="33" spans="1:12" ht="12" hidden="1" thickBot="1" x14ac:dyDescent="0.25">
      <c r="A33" s="719" t="s">
        <v>139</v>
      </c>
      <c r="B33" s="720">
        <v>2298959</v>
      </c>
      <c r="C33" s="736">
        <v>398305</v>
      </c>
      <c r="D33" s="736">
        <v>3393155</v>
      </c>
      <c r="E33" s="736">
        <v>691217</v>
      </c>
      <c r="F33" s="736">
        <v>549153</v>
      </c>
      <c r="G33" s="736">
        <v>3840336</v>
      </c>
      <c r="H33" s="736">
        <v>2398243</v>
      </c>
      <c r="I33" s="736">
        <v>1569</v>
      </c>
      <c r="J33" s="736">
        <f>SUM(C33:I33)</f>
        <v>11271978</v>
      </c>
      <c r="K33" s="737">
        <f>SUM(J33,B33)</f>
        <v>13570937</v>
      </c>
      <c r="L33" s="667"/>
    </row>
    <row r="34" spans="1:12" ht="12" hidden="1" thickBot="1" x14ac:dyDescent="0.25">
      <c r="A34" s="738" t="s">
        <v>127</v>
      </c>
      <c r="B34" s="661">
        <f>B33/B32</f>
        <v>6.0207628990491626</v>
      </c>
      <c r="C34" s="739">
        <f t="shared" ref="C34:K34" si="2">C33/C32</f>
        <v>13.278311530753971</v>
      </c>
      <c r="D34" s="739">
        <f t="shared" si="2"/>
        <v>94.456899070510204</v>
      </c>
      <c r="E34" s="739">
        <f t="shared" si="2"/>
        <v>19.757113096056155</v>
      </c>
      <c r="F34" s="739">
        <f t="shared" si="2"/>
        <v>75.026265070974077</v>
      </c>
      <c r="G34" s="739">
        <f t="shared" si="2"/>
        <v>67.968261366304361</v>
      </c>
      <c r="H34" s="739">
        <f t="shared" si="2"/>
        <v>127.07972502215362</v>
      </c>
      <c r="I34" s="739">
        <f t="shared" si="2"/>
        <v>0.86901333220031374</v>
      </c>
      <c r="J34" s="739">
        <f t="shared" si="2"/>
        <v>60.796841852746546</v>
      </c>
      <c r="K34" s="660">
        <f t="shared" si="2"/>
        <v>23.924401228514718</v>
      </c>
      <c r="L34" s="667"/>
    </row>
    <row r="35" spans="1:12" ht="11.25" hidden="1" x14ac:dyDescent="0.2">
      <c r="A35" s="738"/>
      <c r="B35" s="740"/>
      <c r="C35" s="741"/>
      <c r="D35" s="741"/>
      <c r="E35" s="741"/>
      <c r="F35" s="741"/>
      <c r="G35" s="741"/>
      <c r="H35" s="741"/>
      <c r="I35" s="741"/>
      <c r="J35" s="741"/>
      <c r="K35" s="718"/>
      <c r="L35" s="667"/>
    </row>
    <row r="36" spans="1:12" ht="11.25" hidden="1" x14ac:dyDescent="0.2">
      <c r="A36" s="738" t="s">
        <v>140</v>
      </c>
      <c r="B36" s="742">
        <v>0</v>
      </c>
      <c r="C36" s="731">
        <v>0</v>
      </c>
      <c r="D36" s="731">
        <v>0</v>
      </c>
      <c r="E36" s="731">
        <v>0</v>
      </c>
      <c r="F36" s="731">
        <v>0</v>
      </c>
      <c r="G36" s="731">
        <v>0</v>
      </c>
      <c r="H36" s="731">
        <v>0</v>
      </c>
      <c r="I36" s="731">
        <v>0</v>
      </c>
      <c r="J36" s="731">
        <f>SUM(C36:I36)</f>
        <v>0</v>
      </c>
      <c r="K36" s="732">
        <v>0</v>
      </c>
      <c r="L36" s="667"/>
    </row>
    <row r="37" spans="1:12" ht="12" hidden="1" thickBot="1" x14ac:dyDescent="0.25">
      <c r="A37" s="738" t="s">
        <v>129</v>
      </c>
      <c r="B37" s="743">
        <v>0</v>
      </c>
      <c r="C37" s="744">
        <v>0</v>
      </c>
      <c r="D37" s="744">
        <v>0</v>
      </c>
      <c r="E37" s="744">
        <v>0</v>
      </c>
      <c r="F37" s="744">
        <v>0</v>
      </c>
      <c r="G37" s="744">
        <v>0</v>
      </c>
      <c r="H37" s="744">
        <v>0</v>
      </c>
      <c r="I37" s="744">
        <v>0</v>
      </c>
      <c r="J37" s="744">
        <v>0</v>
      </c>
      <c r="K37" s="718">
        <v>0</v>
      </c>
      <c r="L37" s="667"/>
    </row>
    <row r="38" spans="1:12" ht="12" hidden="1" thickBot="1" x14ac:dyDescent="0.25">
      <c r="A38" s="738" t="s">
        <v>141</v>
      </c>
      <c r="B38" s="655">
        <v>17518582</v>
      </c>
      <c r="C38" s="656">
        <v>1599951</v>
      </c>
      <c r="D38" s="655">
        <v>1187665</v>
      </c>
      <c r="E38" s="656">
        <v>1604692</v>
      </c>
      <c r="F38" s="655">
        <v>314011</v>
      </c>
      <c r="G38" s="656">
        <v>2041022</v>
      </c>
      <c r="H38" s="655">
        <v>539197</v>
      </c>
      <c r="I38" s="659">
        <v>114325</v>
      </c>
      <c r="J38" s="659">
        <f>SUM(C38:I38)</f>
        <v>7400863</v>
      </c>
      <c r="K38" s="745">
        <f>SUM(J38,B38)</f>
        <v>24919445</v>
      </c>
      <c r="L38" s="667"/>
    </row>
    <row r="39" spans="1:12" ht="11.25" hidden="1" x14ac:dyDescent="0.2">
      <c r="A39" s="738" t="s">
        <v>131</v>
      </c>
      <c r="B39" s="746">
        <f t="shared" ref="B39:K39" si="3">B38/B32</f>
        <v>45.879560509583023</v>
      </c>
      <c r="C39" s="746">
        <f t="shared" si="3"/>
        <v>53.337637769903331</v>
      </c>
      <c r="D39" s="746">
        <f t="shared" si="3"/>
        <v>33.061605801850341</v>
      </c>
      <c r="E39" s="746">
        <f t="shared" si="3"/>
        <v>45.867045122351655</v>
      </c>
      <c r="F39" s="746">
        <f t="shared" si="3"/>
        <v>42.900744457740636</v>
      </c>
      <c r="G39" s="746">
        <f t="shared" si="3"/>
        <v>36.123067551999945</v>
      </c>
      <c r="H39" s="746">
        <f t="shared" si="3"/>
        <v>28.571335970862904</v>
      </c>
      <c r="I39" s="746">
        <f t="shared" si="3"/>
        <v>63.320553985851419</v>
      </c>
      <c r="J39" s="746">
        <f t="shared" si="3"/>
        <v>39.917492509730174</v>
      </c>
      <c r="K39" s="747">
        <f t="shared" si="3"/>
        <v>43.930850211146435</v>
      </c>
      <c r="L39" s="667"/>
    </row>
    <row r="40" spans="1:12" ht="16.5" hidden="1" thickTop="1" thickBot="1" x14ac:dyDescent="0.3">
      <c r="A40" s="748" t="s">
        <v>142</v>
      </c>
      <c r="B40" s="749"/>
      <c r="C40" s="750"/>
      <c r="D40" s="751"/>
      <c r="E40" s="751"/>
      <c r="F40" s="751"/>
      <c r="G40" s="751"/>
      <c r="H40" s="751"/>
      <c r="I40" s="751"/>
      <c r="J40" s="751"/>
      <c r="K40" s="752"/>
      <c r="L40" s="667"/>
    </row>
    <row r="41" spans="1:12" ht="12" hidden="1" thickBot="1" x14ac:dyDescent="0.25">
      <c r="A41" s="753" t="s">
        <v>143</v>
      </c>
      <c r="B41" s="754">
        <v>138152464</v>
      </c>
      <c r="C41" s="755">
        <v>10807349</v>
      </c>
      <c r="D41" s="756">
        <v>12527343</v>
      </c>
      <c r="E41" s="756">
        <v>12247666</v>
      </c>
      <c r="F41" s="756">
        <v>2609205</v>
      </c>
      <c r="G41" s="756">
        <v>19375625</v>
      </c>
      <c r="H41" s="756">
        <v>6478968</v>
      </c>
      <c r="I41" s="756">
        <v>85353</v>
      </c>
      <c r="J41" s="755">
        <f>SUM(C41:I41)</f>
        <v>64131509</v>
      </c>
      <c r="K41" s="757">
        <f>SUM(B41:I41)</f>
        <v>202283973</v>
      </c>
      <c r="L41" s="758"/>
    </row>
    <row r="42" spans="1:12" ht="11.25" hidden="1" x14ac:dyDescent="0.2">
      <c r="A42" s="725"/>
      <c r="B42" s="759"/>
      <c r="C42" s="727"/>
      <c r="D42" s="727"/>
      <c r="E42" s="727"/>
      <c r="F42" s="727"/>
      <c r="G42" s="727"/>
      <c r="H42" s="727"/>
      <c r="I42" s="727"/>
      <c r="J42" s="727"/>
      <c r="K42" s="760"/>
      <c r="L42" s="667"/>
    </row>
    <row r="43" spans="1:12" ht="12.75" hidden="1" thickBot="1" x14ac:dyDescent="0.25">
      <c r="A43" s="719" t="s">
        <v>137</v>
      </c>
      <c r="B43" s="730">
        <f>B41/12</f>
        <v>11512705.333333334</v>
      </c>
      <c r="C43" s="731">
        <f t="shared" ref="C43:K43" si="4">C41/12</f>
        <v>900612.41666666663</v>
      </c>
      <c r="D43" s="731">
        <f t="shared" si="4"/>
        <v>1043945.25</v>
      </c>
      <c r="E43" s="731">
        <f t="shared" si="4"/>
        <v>1020638.8333333334</v>
      </c>
      <c r="F43" s="731">
        <f t="shared" si="4"/>
        <v>217433.75</v>
      </c>
      <c r="G43" s="731">
        <f t="shared" si="4"/>
        <v>1614635.4166666667</v>
      </c>
      <c r="H43" s="731">
        <f>H41/12</f>
        <v>539914</v>
      </c>
      <c r="I43" s="731">
        <f t="shared" si="4"/>
        <v>7112.75</v>
      </c>
      <c r="J43" s="731">
        <f t="shared" si="4"/>
        <v>5344292.416666667</v>
      </c>
      <c r="K43" s="761">
        <f t="shared" si="4"/>
        <v>16856997.75</v>
      </c>
      <c r="L43" s="762"/>
    </row>
    <row r="44" spans="1:12" ht="11.25" hidden="1" x14ac:dyDescent="0.2">
      <c r="A44" s="725" t="s">
        <v>138</v>
      </c>
      <c r="B44" s="763">
        <f>B41/365</f>
        <v>378499.90136986302</v>
      </c>
      <c r="C44" s="734">
        <f t="shared" ref="C44:K44" si="5">C41/365</f>
        <v>29609.175342465755</v>
      </c>
      <c r="D44" s="734">
        <f t="shared" si="5"/>
        <v>34321.487671232877</v>
      </c>
      <c r="E44" s="734">
        <f t="shared" si="5"/>
        <v>33555.24931506849</v>
      </c>
      <c r="F44" s="734">
        <f t="shared" si="5"/>
        <v>7148.5068493150684</v>
      </c>
      <c r="G44" s="734">
        <f t="shared" si="5"/>
        <v>53083.904109589042</v>
      </c>
      <c r="H44" s="734">
        <f t="shared" si="5"/>
        <v>17750.597260273971</v>
      </c>
      <c r="I44" s="734">
        <f t="shared" si="5"/>
        <v>233.84383561643835</v>
      </c>
      <c r="J44" s="734">
        <f t="shared" si="5"/>
        <v>175702.76438356165</v>
      </c>
      <c r="K44" s="764">
        <f t="shared" si="5"/>
        <v>554202.66575342463</v>
      </c>
      <c r="L44" s="667"/>
    </row>
    <row r="45" spans="1:12" ht="12" hidden="1" thickBot="1" x14ac:dyDescent="0.25">
      <c r="A45" s="719" t="s">
        <v>144</v>
      </c>
      <c r="B45" s="720">
        <v>6446292</v>
      </c>
      <c r="C45" s="736">
        <v>426154</v>
      </c>
      <c r="D45" s="765">
        <v>3734915</v>
      </c>
      <c r="E45" s="736">
        <v>1257547</v>
      </c>
      <c r="F45" s="736">
        <v>611318</v>
      </c>
      <c r="G45" s="736">
        <v>4111271</v>
      </c>
      <c r="H45" s="736">
        <v>2430293</v>
      </c>
      <c r="I45" s="736">
        <v>127617</v>
      </c>
      <c r="J45" s="736">
        <f>SUM(C45:I45)</f>
        <v>12699115</v>
      </c>
      <c r="K45" s="766">
        <f>SUM(B45:I45)</f>
        <v>19145407</v>
      </c>
      <c r="L45" s="667"/>
    </row>
    <row r="46" spans="1:12" ht="12" hidden="1" thickBot="1" x14ac:dyDescent="0.25">
      <c r="A46" s="738" t="s">
        <v>127</v>
      </c>
      <c r="B46" s="661">
        <f>B45/B44</f>
        <v>17.031158995470395</v>
      </c>
      <c r="C46" s="739">
        <f t="shared" ref="C46:K46" si="6">C45/C44</f>
        <v>14.392633198021088</v>
      </c>
      <c r="D46" s="739">
        <f t="shared" si="6"/>
        <v>108.82147754715425</v>
      </c>
      <c r="E46" s="739">
        <f t="shared" si="6"/>
        <v>37.476908253376607</v>
      </c>
      <c r="F46" s="739">
        <f t="shared" si="6"/>
        <v>85.516879662579214</v>
      </c>
      <c r="G46" s="739">
        <f t="shared" si="6"/>
        <v>77.448542434115026</v>
      </c>
      <c r="H46" s="739">
        <f t="shared" si="6"/>
        <v>136.91330857013031</v>
      </c>
      <c r="I46" s="739">
        <f t="shared" si="6"/>
        <v>545.73600224948154</v>
      </c>
      <c r="J46" s="767">
        <f t="shared" si="6"/>
        <v>72.276125219507932</v>
      </c>
      <c r="K46" s="768">
        <f t="shared" si="6"/>
        <v>34.545858731971812</v>
      </c>
      <c r="L46" s="667"/>
    </row>
    <row r="47" spans="1:12" ht="11.25" hidden="1" x14ac:dyDescent="0.2">
      <c r="A47" s="738"/>
      <c r="B47" s="769"/>
      <c r="C47" s="741"/>
      <c r="D47" s="741"/>
      <c r="E47" s="741"/>
      <c r="F47" s="741"/>
      <c r="G47" s="741"/>
      <c r="H47" s="741"/>
      <c r="I47" s="741"/>
      <c r="J47" s="741"/>
      <c r="K47" s="760"/>
      <c r="L47" s="667"/>
    </row>
    <row r="48" spans="1:12" ht="11.25" hidden="1" x14ac:dyDescent="0.2">
      <c r="A48" s="738" t="s">
        <v>145</v>
      </c>
      <c r="B48" s="742">
        <v>0</v>
      </c>
      <c r="C48" s="731">
        <v>0</v>
      </c>
      <c r="D48" s="731">
        <v>0</v>
      </c>
      <c r="E48" s="731">
        <v>0</v>
      </c>
      <c r="F48" s="731">
        <v>0</v>
      </c>
      <c r="G48" s="731">
        <v>0</v>
      </c>
      <c r="H48" s="731">
        <v>0</v>
      </c>
      <c r="I48" s="731"/>
      <c r="J48" s="731">
        <v>0</v>
      </c>
      <c r="K48" s="770">
        <f>SUM(B48:J48)</f>
        <v>0</v>
      </c>
      <c r="L48" s="667"/>
    </row>
    <row r="49" spans="1:12" ht="12" hidden="1" thickBot="1" x14ac:dyDescent="0.25">
      <c r="A49" s="738" t="s">
        <v>129</v>
      </c>
      <c r="B49" s="743"/>
      <c r="C49" s="771"/>
      <c r="D49" s="734"/>
      <c r="E49" s="734"/>
      <c r="F49" s="734"/>
      <c r="G49" s="734"/>
      <c r="H49" s="734"/>
      <c r="I49" s="734"/>
      <c r="J49" s="734"/>
      <c r="K49" s="772">
        <f>K48/K44</f>
        <v>0</v>
      </c>
      <c r="L49" s="667"/>
    </row>
    <row r="50" spans="1:12" ht="12" hidden="1" thickBot="1" x14ac:dyDescent="0.25">
      <c r="A50" s="738" t="s">
        <v>146</v>
      </c>
      <c r="B50" s="661">
        <v>16063010</v>
      </c>
      <c r="C50" s="659">
        <v>1252883</v>
      </c>
      <c r="D50" s="662">
        <v>1260452</v>
      </c>
      <c r="E50" s="659">
        <v>959370</v>
      </c>
      <c r="F50" s="662">
        <v>251027</v>
      </c>
      <c r="G50" s="659">
        <v>1682824</v>
      </c>
      <c r="H50" s="659">
        <v>349234</v>
      </c>
      <c r="I50" s="659">
        <v>112227</v>
      </c>
      <c r="J50" s="660">
        <f>SUM(C50:I50)</f>
        <v>5868017</v>
      </c>
      <c r="K50" s="773">
        <f>SUM(J50,B50)</f>
        <v>21931027</v>
      </c>
      <c r="L50" s="667"/>
    </row>
    <row r="51" spans="1:12" ht="12" hidden="1" thickBot="1" x14ac:dyDescent="0.25">
      <c r="A51" s="774" t="s">
        <v>131</v>
      </c>
      <c r="B51" s="661">
        <f>B50/B44</f>
        <v>42.438610794520464</v>
      </c>
      <c r="C51" s="659">
        <f>C50/C44</f>
        <v>42.314011974629487</v>
      </c>
      <c r="D51" s="662">
        <f>D50/D44</f>
        <v>36.72486496138886</v>
      </c>
      <c r="E51" s="659">
        <f t="shared" ref="E51:K51" si="7">E50/E44</f>
        <v>28.590757618635259</v>
      </c>
      <c r="F51" s="662">
        <f t="shared" si="7"/>
        <v>35.116004683418893</v>
      </c>
      <c r="G51" s="659">
        <f t="shared" si="7"/>
        <v>31.701210154511145</v>
      </c>
      <c r="H51" s="659">
        <f t="shared" si="7"/>
        <v>19.674492913068875</v>
      </c>
      <c r="I51" s="775">
        <f t="shared" si="7"/>
        <v>479.92284981195741</v>
      </c>
      <c r="J51" s="659">
        <f t="shared" si="7"/>
        <v>33.397408518798457</v>
      </c>
      <c r="K51" s="768">
        <f t="shared" si="7"/>
        <v>39.572214922830291</v>
      </c>
      <c r="L51" s="667"/>
    </row>
    <row r="52" spans="1:12" ht="11.25" x14ac:dyDescent="0.2">
      <c r="A52" s="470"/>
      <c r="L52" s="667"/>
    </row>
    <row r="53" spans="1:12" ht="11.25" x14ac:dyDescent="0.2">
      <c r="A53" s="776"/>
      <c r="B53" s="777"/>
      <c r="C53" s="777"/>
      <c r="D53" s="777"/>
      <c r="E53" s="777"/>
      <c r="F53" s="777"/>
      <c r="G53" s="778"/>
      <c r="H53" s="778"/>
      <c r="I53" s="779"/>
      <c r="J53" s="779"/>
      <c r="L53" s="667"/>
    </row>
    <row r="54" spans="1:12" s="780" customFormat="1" ht="11.25" x14ac:dyDescent="0.2">
      <c r="A54" s="776"/>
      <c r="B54" s="777"/>
      <c r="C54" s="777"/>
      <c r="D54" s="777"/>
      <c r="E54" s="777"/>
      <c r="F54" s="777"/>
      <c r="G54" s="778"/>
      <c r="H54" s="778"/>
      <c r="I54" s="778"/>
      <c r="J54" s="778"/>
    </row>
    <row r="55" spans="1:12" s="780" customFormat="1" ht="11.25" x14ac:dyDescent="0.2">
      <c r="B55" s="777"/>
      <c r="C55" s="777"/>
      <c r="D55" s="777"/>
      <c r="E55" s="777"/>
      <c r="F55" s="777"/>
    </row>
    <row r="56" spans="1:12" s="780" customFormat="1" ht="12" x14ac:dyDescent="0.2">
      <c r="A56" s="781"/>
      <c r="B56" s="782"/>
      <c r="C56" s="782"/>
      <c r="D56" s="782"/>
      <c r="E56" s="782"/>
      <c r="F56" s="782"/>
      <c r="G56" s="782"/>
      <c r="H56" s="782"/>
      <c r="I56" s="783"/>
      <c r="J56" s="784"/>
      <c r="K56" s="785"/>
      <c r="L56" s="786"/>
    </row>
    <row r="57" spans="1:12" s="780" customFormat="1" ht="11.25" customHeight="1" x14ac:dyDescent="0.2">
      <c r="A57" s="787"/>
      <c r="B57" s="788"/>
      <c r="C57" s="788"/>
      <c r="D57" s="788"/>
      <c r="E57" s="788"/>
      <c r="F57" s="788"/>
      <c r="G57" s="788"/>
      <c r="H57" s="788"/>
      <c r="I57" s="788"/>
      <c r="J57" s="788"/>
      <c r="K57" s="788"/>
      <c r="L57" s="786"/>
    </row>
    <row r="58" spans="1:12" ht="11.25" x14ac:dyDescent="0.2">
      <c r="A58" s="789"/>
      <c r="B58" s="790"/>
      <c r="C58" s="790"/>
      <c r="D58" s="790"/>
      <c r="E58" s="790"/>
      <c r="F58" s="790"/>
      <c r="G58" s="790"/>
      <c r="H58" s="790"/>
      <c r="I58" s="790"/>
      <c r="J58" s="790"/>
      <c r="K58" s="790"/>
      <c r="L58" s="667"/>
    </row>
    <row r="59" spans="1:12" ht="11.25" x14ac:dyDescent="0.2">
      <c r="A59" s="791"/>
    </row>
    <row r="60" spans="1:12" ht="11.25" x14ac:dyDescent="0.2">
      <c r="A60" s="792"/>
      <c r="B60" s="792"/>
    </row>
  </sheetData>
  <pageMargins left="0.39370078740157483" right="0.19685039370078741" top="1.3779527559055118" bottom="0.98425196850393704" header="0.51181102362204722" footer="0.51181102362204722"/>
  <pageSetup paperSize="9" scale="99" orientation="landscape" r:id="rId1"/>
  <headerFooter alignWithMargins="0">
    <oddHeader>&amp;C&amp;"Arial CE,Tučné"&amp;11Finanční zůstatky na bankovních účtech základního fondu zdravotního pojištění podle jednotlivých zdravotních pojišťoven 
k 31. 12. 2014 a 31. 12. 2015
&amp;R&amp;"Arial CE,Tučné"&amp;10Příloha
Tabulka č. 1 b</oddHeader>
    <oddFooter xml:space="preserve">&amp;L&amp;"Arial CE,Tučné"&amp;10Ministerstvo financí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7"/>
  <sheetViews>
    <sheetView zoomScaleNormal="100" workbookViewId="0"/>
  </sheetViews>
  <sheetFormatPr defaultRowHeight="12.75" x14ac:dyDescent="0.2"/>
  <cols>
    <col min="1" max="1" width="9.33203125" style="797"/>
    <col min="2" max="2" width="53" style="797" customWidth="1"/>
    <col min="3" max="5" width="24.6640625" style="797" bestFit="1" customWidth="1"/>
    <col min="6" max="7" width="20.6640625" style="797" bestFit="1" customWidth="1"/>
    <col min="8" max="16384" width="9.33203125" style="797"/>
  </cols>
  <sheetData>
    <row r="1" spans="1:7" ht="13.5" thickTop="1" x14ac:dyDescent="0.2">
      <c r="A1" s="793"/>
      <c r="B1" s="794"/>
      <c r="C1" s="795" t="s">
        <v>147</v>
      </c>
      <c r="D1" s="796" t="s">
        <v>147</v>
      </c>
      <c r="E1" s="796" t="s">
        <v>147</v>
      </c>
      <c r="F1" s="796" t="s">
        <v>148</v>
      </c>
      <c r="G1" s="796" t="s">
        <v>148</v>
      </c>
    </row>
    <row r="2" spans="1:7" ht="13.5" thickBot="1" x14ac:dyDescent="0.25">
      <c r="A2" s="798"/>
      <c r="B2" s="799"/>
      <c r="C2" s="800" t="s">
        <v>149</v>
      </c>
      <c r="D2" s="800" t="s">
        <v>149</v>
      </c>
      <c r="E2" s="801" t="s">
        <v>149</v>
      </c>
      <c r="F2" s="802" t="s">
        <v>149</v>
      </c>
      <c r="G2" s="802" t="s">
        <v>149</v>
      </c>
    </row>
    <row r="3" spans="1:7" ht="13.5" thickTop="1" x14ac:dyDescent="0.2">
      <c r="A3" s="799" t="s">
        <v>32</v>
      </c>
      <c r="B3" s="803" t="s">
        <v>16</v>
      </c>
      <c r="C3" s="796">
        <v>2013</v>
      </c>
      <c r="D3" s="803">
        <v>2014</v>
      </c>
      <c r="E3" s="803">
        <v>2015</v>
      </c>
      <c r="F3" s="804"/>
      <c r="G3" s="804"/>
    </row>
    <row r="4" spans="1:7" x14ac:dyDescent="0.2">
      <c r="A4" s="805"/>
      <c r="B4" s="804"/>
      <c r="C4" s="803" t="s">
        <v>150</v>
      </c>
      <c r="D4" s="803" t="s">
        <v>150</v>
      </c>
      <c r="E4" s="803" t="s">
        <v>150</v>
      </c>
      <c r="F4" s="803" t="s">
        <v>151</v>
      </c>
      <c r="G4" s="803" t="s">
        <v>152</v>
      </c>
    </row>
    <row r="5" spans="1:7" ht="13.5" thickBot="1" x14ac:dyDescent="0.25">
      <c r="A5" s="806"/>
      <c r="B5" s="807"/>
      <c r="C5" s="800"/>
      <c r="D5" s="800"/>
      <c r="E5" s="800"/>
      <c r="F5" s="800" t="s">
        <v>153</v>
      </c>
      <c r="G5" s="800" t="s">
        <v>153</v>
      </c>
    </row>
    <row r="6" spans="1:7" ht="14.25" thickTop="1" thickBot="1" x14ac:dyDescent="0.25">
      <c r="A6" s="808"/>
      <c r="B6" s="809"/>
      <c r="C6" s="810" t="s">
        <v>154</v>
      </c>
      <c r="D6" s="810" t="s">
        <v>155</v>
      </c>
      <c r="E6" s="810" t="s">
        <v>156</v>
      </c>
      <c r="F6" s="810" t="s">
        <v>157</v>
      </c>
      <c r="G6" s="810" t="s">
        <v>158</v>
      </c>
    </row>
    <row r="7" spans="1:7" ht="20.100000000000001" customHeight="1" thickTop="1" x14ac:dyDescent="0.2">
      <c r="A7" s="811">
        <v>111</v>
      </c>
      <c r="B7" s="812" t="s">
        <v>57</v>
      </c>
      <c r="C7" s="813">
        <v>46784662</v>
      </c>
      <c r="D7" s="814">
        <v>49347883</v>
      </c>
      <c r="E7" s="815">
        <v>50277807</v>
      </c>
      <c r="F7" s="816">
        <v>2563221</v>
      </c>
      <c r="G7" s="816">
        <v>929924</v>
      </c>
    </row>
    <row r="8" spans="1:7" ht="20.100000000000001" customHeight="1" x14ac:dyDescent="0.2">
      <c r="A8" s="817">
        <v>201</v>
      </c>
      <c r="B8" s="812" t="s">
        <v>58</v>
      </c>
      <c r="C8" s="818">
        <v>1513051</v>
      </c>
      <c r="D8" s="819">
        <v>2250120</v>
      </c>
      <c r="E8" s="820">
        <v>2152196</v>
      </c>
      <c r="F8" s="821">
        <v>737069</v>
      </c>
      <c r="G8" s="821">
        <v>-97924</v>
      </c>
    </row>
    <row r="9" spans="1:7" ht="20.100000000000001" customHeight="1" x14ac:dyDescent="0.2">
      <c r="A9" s="822">
        <v>205</v>
      </c>
      <c r="B9" s="823" t="s">
        <v>59</v>
      </c>
      <c r="C9" s="818">
        <v>5217654</v>
      </c>
      <c r="D9" s="819">
        <v>5874795</v>
      </c>
      <c r="E9" s="820">
        <v>5997160</v>
      </c>
      <c r="F9" s="821">
        <v>657141</v>
      </c>
      <c r="G9" s="821">
        <v>122365</v>
      </c>
    </row>
    <row r="10" spans="1:7" ht="20.100000000000001" customHeight="1" x14ac:dyDescent="0.2">
      <c r="A10" s="822">
        <v>207</v>
      </c>
      <c r="B10" s="823" t="s">
        <v>60</v>
      </c>
      <c r="C10" s="818">
        <v>-2412096</v>
      </c>
      <c r="D10" s="819">
        <v>-1795916</v>
      </c>
      <c r="E10" s="820">
        <v>-1571314</v>
      </c>
      <c r="F10" s="821">
        <v>616180</v>
      </c>
      <c r="G10" s="821">
        <v>224602</v>
      </c>
    </row>
    <row r="11" spans="1:7" ht="20.100000000000001" customHeight="1" x14ac:dyDescent="0.2">
      <c r="A11" s="822">
        <v>209</v>
      </c>
      <c r="B11" s="823" t="s">
        <v>61</v>
      </c>
      <c r="C11" s="818">
        <v>42366</v>
      </c>
      <c r="D11" s="819">
        <v>100659</v>
      </c>
      <c r="E11" s="820">
        <v>95962</v>
      </c>
      <c r="F11" s="821">
        <v>58293</v>
      </c>
      <c r="G11" s="821">
        <v>-4697</v>
      </c>
    </row>
    <row r="12" spans="1:7" ht="20.100000000000001" customHeight="1" x14ac:dyDescent="0.2">
      <c r="A12" s="822">
        <v>211</v>
      </c>
      <c r="B12" s="823" t="s">
        <v>62</v>
      </c>
      <c r="C12" s="818">
        <v>681400</v>
      </c>
      <c r="D12" s="819">
        <v>1634941</v>
      </c>
      <c r="E12" s="820">
        <v>1476659</v>
      </c>
      <c r="F12" s="821">
        <v>953541</v>
      </c>
      <c r="G12" s="821">
        <v>-158282</v>
      </c>
    </row>
    <row r="13" spans="1:7" ht="20.100000000000001" customHeight="1" thickBot="1" x14ac:dyDescent="0.25">
      <c r="A13" s="822">
        <v>213</v>
      </c>
      <c r="B13" s="824" t="s">
        <v>63</v>
      </c>
      <c r="C13" s="818">
        <v>1849261</v>
      </c>
      <c r="D13" s="819">
        <v>2454708</v>
      </c>
      <c r="E13" s="820">
        <v>2515922</v>
      </c>
      <c r="F13" s="821">
        <v>605447</v>
      </c>
      <c r="G13" s="821">
        <v>61214</v>
      </c>
    </row>
    <row r="14" spans="1:7" ht="20.100000000000001" customHeight="1" thickTop="1" thickBot="1" x14ac:dyDescent="0.25">
      <c r="A14" s="825" t="s">
        <v>159</v>
      </c>
      <c r="B14" s="826"/>
      <c r="C14" s="827">
        <v>6891636</v>
      </c>
      <c r="D14" s="827">
        <v>10519307</v>
      </c>
      <c r="E14" s="827">
        <v>10666585</v>
      </c>
      <c r="F14" s="827">
        <v>3627671</v>
      </c>
      <c r="G14" s="827">
        <v>147278</v>
      </c>
    </row>
    <row r="15" spans="1:7" ht="20.100000000000001" customHeight="1" thickTop="1" thickBot="1" x14ac:dyDescent="0.25">
      <c r="A15" s="828" t="s">
        <v>160</v>
      </c>
      <c r="B15" s="829"/>
      <c r="C15" s="830">
        <v>53676298</v>
      </c>
      <c r="D15" s="830">
        <v>59867190</v>
      </c>
      <c r="E15" s="830">
        <v>60944392</v>
      </c>
      <c r="F15" s="827">
        <v>6190892</v>
      </c>
      <c r="G15" s="827">
        <v>1077202</v>
      </c>
    </row>
    <row r="16" spans="1:7" ht="13.5" thickTop="1" x14ac:dyDescent="0.2">
      <c r="A16" s="831" t="s">
        <v>161</v>
      </c>
      <c r="B16" s="832"/>
      <c r="C16" s="832"/>
      <c r="D16" s="832"/>
      <c r="E16" s="832"/>
      <c r="F16" s="832"/>
    </row>
    <row r="17" spans="1:7" x14ac:dyDescent="0.2">
      <c r="A17" s="473" t="s">
        <v>162</v>
      </c>
      <c r="B17" s="833"/>
      <c r="C17" s="833"/>
      <c r="D17" s="833"/>
      <c r="E17" s="832"/>
      <c r="F17" s="832"/>
      <c r="G17" s="832"/>
    </row>
    <row r="18" spans="1:7" x14ac:dyDescent="0.2">
      <c r="A18" s="473" t="s">
        <v>87</v>
      </c>
      <c r="B18" s="832"/>
      <c r="C18" s="832"/>
      <c r="D18" s="832"/>
      <c r="E18" s="832"/>
      <c r="F18" s="832"/>
      <c r="G18" s="832"/>
    </row>
    <row r="19" spans="1:7" x14ac:dyDescent="0.2">
      <c r="A19" s="473" t="s">
        <v>90</v>
      </c>
      <c r="B19" s="832"/>
      <c r="C19" s="832"/>
      <c r="D19" s="832"/>
      <c r="E19" s="832"/>
      <c r="F19" s="832"/>
      <c r="G19" s="832"/>
    </row>
    <row r="20" spans="1:7" x14ac:dyDescent="0.2">
      <c r="A20" s="832"/>
      <c r="B20" s="832"/>
      <c r="C20" s="832"/>
      <c r="D20" s="832"/>
      <c r="E20" s="832"/>
      <c r="F20" s="832"/>
      <c r="G20" s="832"/>
    </row>
    <row r="21" spans="1:7" s="835" customFormat="1" x14ac:dyDescent="0.2">
      <c r="A21" s="32"/>
      <c r="B21" s="32"/>
      <c r="C21" s="32"/>
      <c r="D21" s="32"/>
      <c r="E21" s="32"/>
      <c r="F21" s="32"/>
      <c r="G21" s="834"/>
    </row>
    <row r="22" spans="1:7" s="837" customFormat="1" x14ac:dyDescent="0.2">
      <c r="A22" s="836"/>
      <c r="B22" s="836"/>
      <c r="C22" s="836"/>
      <c r="D22" s="836"/>
      <c r="E22" s="836"/>
      <c r="F22" s="836"/>
    </row>
    <row r="23" spans="1:7" s="837" customFormat="1" x14ac:dyDescent="0.2">
      <c r="A23" s="836"/>
      <c r="B23" s="836"/>
      <c r="C23" s="836"/>
      <c r="D23" s="836"/>
      <c r="E23" s="836"/>
      <c r="F23" s="836"/>
    </row>
    <row r="24" spans="1:7" s="837" customFormat="1" x14ac:dyDescent="0.2">
      <c r="A24" s="836"/>
      <c r="B24" s="836"/>
      <c r="C24" s="836"/>
      <c r="D24" s="836"/>
      <c r="E24" s="836"/>
      <c r="F24" s="836"/>
    </row>
    <row r="25" spans="1:7" x14ac:dyDescent="0.2">
      <c r="A25" s="838"/>
      <c r="B25" s="839"/>
      <c r="C25" s="839"/>
      <c r="D25" s="839"/>
      <c r="E25" s="838"/>
      <c r="F25" s="838"/>
    </row>
    <row r="26" spans="1:7" x14ac:dyDescent="0.2">
      <c r="A26" s="838"/>
      <c r="B26" s="839"/>
      <c r="C26" s="839"/>
      <c r="D26" s="839"/>
      <c r="E26" s="838"/>
      <c r="F26" s="838"/>
    </row>
    <row r="27" spans="1:7" x14ac:dyDescent="0.2">
      <c r="A27" s="838"/>
      <c r="B27" s="838"/>
      <c r="C27" s="838"/>
      <c r="D27" s="838"/>
      <c r="E27" s="838"/>
      <c r="F27" s="838"/>
    </row>
  </sheetData>
  <pageMargins left="1.4566929133858268" right="0.78740157480314965" top="1.2598425196850394" bottom="0.98425196850393704" header="0.51181102362204722" footer="0.51181102362204722"/>
  <pageSetup paperSize="9" scale="93" orientation="landscape" r:id="rId1"/>
  <headerFooter alignWithMargins="0">
    <oddHeader>&amp;C&amp;"Arial CE,Tučné"&amp;12
Výstupy z přerozdělování platby státu podle očekávané skutečnosti 2013 až 2015
&amp;R&amp;"Arial CE,Tučné"&amp;10Příloha
Tabulka č. 1 c</oddHeader>
    <oddFooter>&amp;L&amp;"Arial CE,Tučné"&amp;10
Ministerstvo financí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L17"/>
  <sheetViews>
    <sheetView zoomScaleNormal="100" workbookViewId="0"/>
  </sheetViews>
  <sheetFormatPr defaultRowHeight="10.5" x14ac:dyDescent="0.2"/>
  <cols>
    <col min="1" max="1" width="71" style="616" customWidth="1"/>
    <col min="2" max="2" width="13.5" style="616" customWidth="1"/>
    <col min="3" max="3" width="13.33203125" style="616" customWidth="1"/>
    <col min="4" max="4" width="13.5" style="616" customWidth="1"/>
    <col min="5" max="6" width="13.33203125" style="616" customWidth="1"/>
    <col min="7" max="8" width="13.5" style="616" customWidth="1"/>
    <col min="9" max="9" width="0.1640625" style="616" customWidth="1"/>
    <col min="10" max="11" width="13.5" style="616" customWidth="1"/>
    <col min="12" max="16384" width="9.33203125" style="616"/>
  </cols>
  <sheetData>
    <row r="5" spans="1:12" ht="11.25" thickBot="1" x14ac:dyDescent="0.25"/>
    <row r="6" spans="1:12" ht="16.5" customHeight="1" thickTop="1" thickBot="1" x14ac:dyDescent="0.25">
      <c r="A6" s="1187" t="s">
        <v>163</v>
      </c>
      <c r="B6" s="1188" t="s">
        <v>111</v>
      </c>
      <c r="C6" s="1188" t="s">
        <v>112</v>
      </c>
      <c r="D6" s="618" t="s">
        <v>113</v>
      </c>
      <c r="E6" s="618" t="s">
        <v>114</v>
      </c>
      <c r="F6" s="618" t="s">
        <v>115</v>
      </c>
      <c r="G6" s="618" t="s">
        <v>116</v>
      </c>
      <c r="H6" s="618" t="s">
        <v>117</v>
      </c>
      <c r="I6" s="618" t="s">
        <v>118</v>
      </c>
      <c r="J6" s="618" t="s">
        <v>119</v>
      </c>
      <c r="K6" s="1189" t="s">
        <v>120</v>
      </c>
    </row>
    <row r="7" spans="1:12" ht="16.5" thickTop="1" thickBot="1" x14ac:dyDescent="0.3">
      <c r="A7" s="1190" t="s">
        <v>121</v>
      </c>
      <c r="B7" s="618" t="s">
        <v>122</v>
      </c>
      <c r="C7" s="618" t="s">
        <v>122</v>
      </c>
      <c r="D7" s="618" t="s">
        <v>122</v>
      </c>
      <c r="E7" s="618" t="s">
        <v>122</v>
      </c>
      <c r="F7" s="618" t="s">
        <v>122</v>
      </c>
      <c r="G7" s="618" t="s">
        <v>122</v>
      </c>
      <c r="H7" s="618" t="s">
        <v>122</v>
      </c>
      <c r="I7" s="618" t="s">
        <v>122</v>
      </c>
      <c r="J7" s="618" t="s">
        <v>122</v>
      </c>
      <c r="K7" s="1189" t="s">
        <v>122</v>
      </c>
    </row>
    <row r="8" spans="1:12" ht="16.5" customHeight="1" x14ac:dyDescent="0.2">
      <c r="A8" s="1191" t="s">
        <v>164</v>
      </c>
      <c r="B8" s="623">
        <v>1200070</v>
      </c>
      <c r="C8" s="623">
        <v>188700</v>
      </c>
      <c r="D8" s="623">
        <v>352480</v>
      </c>
      <c r="E8" s="623">
        <v>203279</v>
      </c>
      <c r="F8" s="623">
        <v>44903</v>
      </c>
      <c r="G8" s="623">
        <v>365704</v>
      </c>
      <c r="H8" s="623">
        <v>120963</v>
      </c>
      <c r="I8" s="1192"/>
      <c r="J8" s="627">
        <v>1276029</v>
      </c>
      <c r="K8" s="1193">
        <v>2476099</v>
      </c>
    </row>
    <row r="9" spans="1:12" ht="16.5" customHeight="1" x14ac:dyDescent="0.2">
      <c r="A9" s="1194"/>
      <c r="B9" s="629"/>
      <c r="C9" s="629"/>
      <c r="D9" s="629"/>
      <c r="E9" s="629"/>
      <c r="F9" s="629"/>
      <c r="G9" s="629"/>
      <c r="H9" s="629"/>
      <c r="I9" s="1195"/>
      <c r="J9" s="634"/>
      <c r="K9" s="1196"/>
    </row>
    <row r="10" spans="1:12" ht="16.5" customHeight="1" x14ac:dyDescent="0.2">
      <c r="A10" s="1194" t="s">
        <v>165</v>
      </c>
      <c r="B10" s="634">
        <v>2215013.2449999996</v>
      </c>
      <c r="C10" s="634">
        <v>201596.36499999999</v>
      </c>
      <c r="D10" s="634">
        <v>352478.27999999997</v>
      </c>
      <c r="E10" s="634">
        <v>207530.63499999998</v>
      </c>
      <c r="F10" s="634">
        <v>44903.270000000004</v>
      </c>
      <c r="G10" s="634">
        <v>372115.69999999995</v>
      </c>
      <c r="H10" s="634">
        <v>120962.45</v>
      </c>
      <c r="I10" s="642"/>
      <c r="J10" s="634">
        <v>1299586.7</v>
      </c>
      <c r="K10" s="1196">
        <v>3514599.9449999994</v>
      </c>
    </row>
    <row r="11" spans="1:12" s="780" customFormat="1" ht="16.5" customHeight="1" x14ac:dyDescent="0.2">
      <c r="A11" s="1197"/>
      <c r="B11" s="1198"/>
      <c r="C11" s="1198"/>
      <c r="D11" s="1198"/>
      <c r="E11" s="1198"/>
      <c r="F11" s="1198"/>
      <c r="G11" s="1199"/>
      <c r="H11" s="1199"/>
      <c r="I11" s="1199"/>
      <c r="J11" s="1199"/>
      <c r="K11" s="1200"/>
    </row>
    <row r="12" spans="1:12" s="780" customFormat="1" ht="16.5" customHeight="1" thickBot="1" x14ac:dyDescent="0.25">
      <c r="A12" s="1201" t="s">
        <v>166</v>
      </c>
      <c r="B12" s="1202">
        <v>-1014943.2449999996</v>
      </c>
      <c r="C12" s="1202">
        <v>-12896.364999999991</v>
      </c>
      <c r="D12" s="1202">
        <v>1.720000000030268</v>
      </c>
      <c r="E12" s="1202">
        <v>-4251.6349999999802</v>
      </c>
      <c r="F12" s="1202">
        <v>-0.27000000000407454</v>
      </c>
      <c r="G12" s="1202">
        <v>-6411.6999999999534</v>
      </c>
      <c r="H12" s="1202">
        <v>0.55000000000291038</v>
      </c>
      <c r="I12" s="1203"/>
      <c r="J12" s="1204">
        <v>-23557.699999999895</v>
      </c>
      <c r="K12" s="1205">
        <v>-1038500.9449999996</v>
      </c>
    </row>
    <row r="13" spans="1:12" s="780" customFormat="1" ht="56.25" customHeight="1" thickTop="1" x14ac:dyDescent="0.2">
      <c r="A13" s="1241" t="s">
        <v>167</v>
      </c>
      <c r="B13" s="1241"/>
      <c r="C13" s="1241"/>
      <c r="D13" s="1241"/>
      <c r="E13" s="1241"/>
      <c r="F13" s="1241"/>
      <c r="G13" s="1241"/>
      <c r="H13" s="1241"/>
      <c r="I13" s="1241"/>
      <c r="J13" s="1241"/>
      <c r="K13" s="1241"/>
      <c r="L13" s="786"/>
    </row>
    <row r="14" spans="1:12" s="780" customFormat="1" ht="11.25" customHeight="1" x14ac:dyDescent="0.2">
      <c r="A14" s="787"/>
      <c r="B14" s="788"/>
      <c r="C14" s="788"/>
      <c r="D14" s="788"/>
      <c r="E14" s="788"/>
      <c r="F14" s="788"/>
      <c r="G14" s="788"/>
      <c r="H14" s="788"/>
      <c r="I14" s="788"/>
      <c r="J14" s="788"/>
      <c r="K14" s="788"/>
      <c r="L14" s="786"/>
    </row>
    <row r="15" spans="1:12" ht="11.25" x14ac:dyDescent="0.2">
      <c r="A15" s="78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667"/>
    </row>
    <row r="16" spans="1:12" ht="11.25" x14ac:dyDescent="0.2">
      <c r="A16" s="791"/>
    </row>
    <row r="17" spans="1:2" ht="11.25" x14ac:dyDescent="0.2">
      <c r="A17" s="792"/>
      <c r="B17" s="792"/>
    </row>
  </sheetData>
  <mergeCells count="1">
    <mergeCell ref="A13:K13"/>
  </mergeCells>
  <pageMargins left="0.7" right="0.7" top="0.78740157499999996" bottom="0.78740157499999996" header="0.3" footer="0.3"/>
  <pageSetup paperSize="9" scale="90" orientation="landscape" r:id="rId1"/>
  <headerFooter>
    <oddHeader>&amp;C&amp;"Times New Roman CE,Tučné"&amp;14
Zůstatky na rezervních fondech zdravotních pojišťoven k 31. 12. 2015&amp;R&amp;"Arial CE,Tučné"&amp;10Příloha
Tabulka č. 1 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showWhiteSpace="0" zoomScaleNormal="100" workbookViewId="0"/>
  </sheetViews>
  <sheetFormatPr defaultColWidth="9.6640625" defaultRowHeight="11.25" x14ac:dyDescent="0.2"/>
  <cols>
    <col min="1" max="1" width="65" style="842" customWidth="1"/>
    <col min="2" max="10" width="22" style="849" customWidth="1"/>
    <col min="11" max="250" width="9.33203125" style="842" customWidth="1"/>
    <col min="251" max="251" width="1.33203125" style="842" customWidth="1"/>
    <col min="252" max="254" width="0" style="842" hidden="1" customWidth="1"/>
    <col min="255" max="255" width="1.6640625" style="842" customWidth="1"/>
    <col min="256" max="16384" width="9.6640625" style="842"/>
  </cols>
  <sheetData>
    <row r="1" spans="1:10" ht="12.75" x14ac:dyDescent="0.2">
      <c r="A1" s="840" t="s">
        <v>168</v>
      </c>
      <c r="B1" s="840"/>
      <c r="C1" s="840"/>
      <c r="D1" s="840"/>
      <c r="E1" s="840"/>
      <c r="F1" s="840"/>
      <c r="G1" s="840"/>
      <c r="H1" s="840"/>
      <c r="I1" s="841" t="s">
        <v>169</v>
      </c>
      <c r="J1" s="841"/>
    </row>
    <row r="2" spans="1:10" x14ac:dyDescent="0.2">
      <c r="A2" s="843" t="s">
        <v>170</v>
      </c>
      <c r="B2" s="1242" t="s">
        <v>171</v>
      </c>
      <c r="C2" s="1243"/>
      <c r="D2" s="1243"/>
      <c r="E2" s="1243"/>
      <c r="F2" s="1243"/>
      <c r="G2" s="1243"/>
      <c r="H2" s="1243"/>
      <c r="I2" s="1243"/>
      <c r="J2" s="1244"/>
    </row>
    <row r="3" spans="1:10" s="846" customFormat="1" ht="33.75" x14ac:dyDescent="0.2">
      <c r="A3" s="844" t="s">
        <v>172</v>
      </c>
      <c r="B3" s="845" t="s">
        <v>173</v>
      </c>
      <c r="C3" s="845" t="s">
        <v>174</v>
      </c>
      <c r="D3" s="845" t="s">
        <v>109</v>
      </c>
      <c r="E3" s="845" t="s">
        <v>175</v>
      </c>
      <c r="F3" s="845" t="s">
        <v>61</v>
      </c>
      <c r="G3" s="845" t="s">
        <v>176</v>
      </c>
      <c r="H3" s="845" t="s">
        <v>63</v>
      </c>
      <c r="I3" s="845" t="s">
        <v>177</v>
      </c>
      <c r="J3" s="845" t="s">
        <v>178</v>
      </c>
    </row>
    <row r="4" spans="1:10" x14ac:dyDescent="0.2">
      <c r="A4" s="847" t="s">
        <v>179</v>
      </c>
      <c r="B4" s="848">
        <v>343217</v>
      </c>
      <c r="C4" s="848">
        <v>38740</v>
      </c>
      <c r="D4" s="848">
        <v>79940</v>
      </c>
      <c r="E4" s="848">
        <v>30209</v>
      </c>
      <c r="F4" s="848">
        <v>2132</v>
      </c>
      <c r="G4" s="848">
        <v>28382</v>
      </c>
      <c r="H4" s="848">
        <v>30696</v>
      </c>
      <c r="I4" s="848">
        <f>SUM(B4:H4)</f>
        <v>553316</v>
      </c>
      <c r="J4" s="848">
        <f>I4-B4</f>
        <v>210099</v>
      </c>
    </row>
    <row r="5" spans="1:10" x14ac:dyDescent="0.2">
      <c r="A5" s="847" t="s">
        <v>180</v>
      </c>
      <c r="B5" s="848">
        <v>326630</v>
      </c>
      <c r="C5" s="848">
        <v>37936</v>
      </c>
      <c r="D5" s="848">
        <v>79940</v>
      </c>
      <c r="E5" s="848">
        <v>24973</v>
      </c>
      <c r="F5" s="848">
        <v>2132</v>
      </c>
      <c r="G5" s="848">
        <v>28382</v>
      </c>
      <c r="H5" s="848">
        <v>11095</v>
      </c>
      <c r="I5" s="848">
        <f t="shared" ref="I5:I73" si="0">SUM(B5:H5)</f>
        <v>511088</v>
      </c>
      <c r="J5" s="848">
        <f t="shared" ref="J5:J73" si="1">I5-B5</f>
        <v>184458</v>
      </c>
    </row>
    <row r="6" spans="1:10" x14ac:dyDescent="0.2">
      <c r="A6" s="847" t="s">
        <v>181</v>
      </c>
      <c r="B6" s="848">
        <v>16587</v>
      </c>
      <c r="C6" s="848">
        <v>804</v>
      </c>
      <c r="D6" s="848" t="s">
        <v>170</v>
      </c>
      <c r="E6" s="848">
        <v>5236</v>
      </c>
      <c r="F6" s="848" t="s">
        <v>170</v>
      </c>
      <c r="G6" s="848">
        <v>0</v>
      </c>
      <c r="H6" s="848">
        <v>19601</v>
      </c>
      <c r="I6" s="848">
        <f t="shared" si="0"/>
        <v>42228</v>
      </c>
      <c r="J6" s="848">
        <f t="shared" si="1"/>
        <v>25641</v>
      </c>
    </row>
    <row r="7" spans="1:10" x14ac:dyDescent="0.2">
      <c r="A7" s="847" t="s">
        <v>182</v>
      </c>
      <c r="B7" s="848">
        <v>0</v>
      </c>
      <c r="C7" s="848">
        <v>0</v>
      </c>
      <c r="D7" s="848" t="s">
        <v>170</v>
      </c>
      <c r="E7" s="848" t="s">
        <v>170</v>
      </c>
      <c r="F7" s="848" t="s">
        <v>170</v>
      </c>
      <c r="G7" s="848">
        <v>0</v>
      </c>
      <c r="H7" s="848">
        <v>0</v>
      </c>
      <c r="I7" s="848">
        <f t="shared" si="0"/>
        <v>0</v>
      </c>
      <c r="J7" s="848">
        <f t="shared" si="1"/>
        <v>0</v>
      </c>
    </row>
    <row r="8" spans="1:10" x14ac:dyDescent="0.2">
      <c r="A8" s="847" t="s">
        <v>183</v>
      </c>
      <c r="B8" s="848">
        <v>0</v>
      </c>
      <c r="C8" s="848">
        <v>0</v>
      </c>
      <c r="D8" s="848" t="s">
        <v>170</v>
      </c>
      <c r="E8" s="848" t="s">
        <v>170</v>
      </c>
      <c r="F8" s="848" t="s">
        <v>170</v>
      </c>
      <c r="G8" s="848" t="s">
        <v>170</v>
      </c>
      <c r="H8" s="848">
        <v>0</v>
      </c>
      <c r="I8" s="848">
        <f t="shared" si="0"/>
        <v>0</v>
      </c>
      <c r="J8" s="848">
        <f>I8-B8</f>
        <v>0</v>
      </c>
    </row>
    <row r="9" spans="1:10" x14ac:dyDescent="0.2">
      <c r="A9" s="847" t="s">
        <v>184</v>
      </c>
      <c r="B9" s="848">
        <v>2513789</v>
      </c>
      <c r="C9" s="848">
        <v>227030</v>
      </c>
      <c r="D9" s="848">
        <v>484527</v>
      </c>
      <c r="E9" s="848">
        <v>462526</v>
      </c>
      <c r="F9" s="848">
        <v>96617</v>
      </c>
      <c r="G9" s="848">
        <v>244241</v>
      </c>
      <c r="H9" s="848">
        <v>159130</v>
      </c>
      <c r="I9" s="848">
        <f t="shared" si="0"/>
        <v>4187860</v>
      </c>
      <c r="J9" s="848">
        <f t="shared" si="1"/>
        <v>1674071</v>
      </c>
    </row>
    <row r="10" spans="1:10" x14ac:dyDescent="0.2">
      <c r="A10" s="847" t="s">
        <v>185</v>
      </c>
      <c r="B10" s="848">
        <v>2284361</v>
      </c>
      <c r="C10" s="848">
        <v>213851</v>
      </c>
      <c r="D10" s="848">
        <v>440812</v>
      </c>
      <c r="E10" s="848">
        <v>432096</v>
      </c>
      <c r="F10" s="848">
        <v>90987</v>
      </c>
      <c r="G10" s="848">
        <v>219681</v>
      </c>
      <c r="H10" s="848">
        <v>139609</v>
      </c>
      <c r="I10" s="848">
        <f t="shared" si="0"/>
        <v>3821397</v>
      </c>
      <c r="J10" s="848">
        <f t="shared" si="1"/>
        <v>1537036</v>
      </c>
    </row>
    <row r="11" spans="1:10" x14ac:dyDescent="0.2">
      <c r="A11" s="847" t="s">
        <v>186</v>
      </c>
      <c r="B11" s="848">
        <v>233661</v>
      </c>
      <c r="C11" s="848">
        <v>61938</v>
      </c>
      <c r="D11" s="848">
        <v>9738</v>
      </c>
      <c r="E11" s="848">
        <v>45906</v>
      </c>
      <c r="F11" s="848">
        <v>3776</v>
      </c>
      <c r="G11" s="848">
        <v>31089</v>
      </c>
      <c r="H11" s="848">
        <v>6038</v>
      </c>
      <c r="I11" s="848">
        <f t="shared" si="0"/>
        <v>392146</v>
      </c>
      <c r="J11" s="848">
        <f t="shared" si="1"/>
        <v>158485</v>
      </c>
    </row>
    <row r="12" spans="1:10" x14ac:dyDescent="0.2">
      <c r="A12" s="847" t="s">
        <v>187</v>
      </c>
      <c r="B12" s="848">
        <v>2050700</v>
      </c>
      <c r="C12" s="848">
        <v>151913</v>
      </c>
      <c r="D12" s="848">
        <v>431074</v>
      </c>
      <c r="E12" s="848">
        <v>386190</v>
      </c>
      <c r="F12" s="848">
        <v>87211</v>
      </c>
      <c r="G12" s="848">
        <v>188592</v>
      </c>
      <c r="H12" s="848">
        <v>133571</v>
      </c>
      <c r="I12" s="848">
        <f t="shared" si="0"/>
        <v>3429251</v>
      </c>
      <c r="J12" s="848">
        <f t="shared" si="1"/>
        <v>1378551</v>
      </c>
    </row>
    <row r="13" spans="1:10" x14ac:dyDescent="0.2">
      <c r="A13" s="847" t="s">
        <v>188</v>
      </c>
      <c r="B13" s="848">
        <v>181223</v>
      </c>
      <c r="C13" s="848">
        <v>6243</v>
      </c>
      <c r="D13" s="848">
        <v>38997</v>
      </c>
      <c r="E13" s="848">
        <v>12066</v>
      </c>
      <c r="F13" s="848">
        <v>5630</v>
      </c>
      <c r="G13" s="848">
        <v>24560</v>
      </c>
      <c r="H13" s="848">
        <v>19077</v>
      </c>
      <c r="I13" s="848">
        <f t="shared" si="0"/>
        <v>287796</v>
      </c>
      <c r="J13" s="848">
        <f t="shared" si="1"/>
        <v>106573</v>
      </c>
    </row>
    <row r="14" spans="1:10" x14ac:dyDescent="0.2">
      <c r="A14" s="847" t="s">
        <v>189</v>
      </c>
      <c r="B14" s="848">
        <v>180437</v>
      </c>
      <c r="C14" s="848">
        <v>6169</v>
      </c>
      <c r="D14" s="848">
        <v>38859</v>
      </c>
      <c r="E14" s="848">
        <v>11777</v>
      </c>
      <c r="F14" s="848">
        <v>5630</v>
      </c>
      <c r="G14" s="848">
        <v>24499</v>
      </c>
      <c r="H14" s="848">
        <v>18274</v>
      </c>
      <c r="I14" s="848">
        <f t="shared" si="0"/>
        <v>285645</v>
      </c>
      <c r="J14" s="848">
        <f t="shared" si="1"/>
        <v>105208</v>
      </c>
    </row>
    <row r="15" spans="1:10" x14ac:dyDescent="0.2">
      <c r="A15" s="847" t="s">
        <v>190</v>
      </c>
      <c r="B15" s="848">
        <v>786</v>
      </c>
      <c r="C15" s="848">
        <v>74</v>
      </c>
      <c r="D15" s="848">
        <v>138</v>
      </c>
      <c r="E15" s="848">
        <v>289</v>
      </c>
      <c r="F15" s="848" t="s">
        <v>170</v>
      </c>
      <c r="G15" s="848">
        <v>61</v>
      </c>
      <c r="H15" s="848">
        <v>803</v>
      </c>
      <c r="I15" s="848">
        <f t="shared" si="0"/>
        <v>2151</v>
      </c>
      <c r="J15" s="848">
        <f t="shared" si="1"/>
        <v>1365</v>
      </c>
    </row>
    <row r="16" spans="1:10" x14ac:dyDescent="0.2">
      <c r="A16" s="847" t="s">
        <v>191</v>
      </c>
      <c r="B16" s="848">
        <v>48182</v>
      </c>
      <c r="C16" s="848">
        <v>6936</v>
      </c>
      <c r="D16" s="848">
        <v>4718</v>
      </c>
      <c r="E16" s="848">
        <v>18364</v>
      </c>
      <c r="F16" s="848" t="s">
        <v>170</v>
      </c>
      <c r="G16" s="848">
        <v>0</v>
      </c>
      <c r="H16" s="848">
        <v>444</v>
      </c>
      <c r="I16" s="848">
        <f t="shared" si="0"/>
        <v>78644</v>
      </c>
      <c r="J16" s="848">
        <f t="shared" si="1"/>
        <v>30462</v>
      </c>
    </row>
    <row r="17" spans="1:10" x14ac:dyDescent="0.2">
      <c r="A17" s="847" t="s">
        <v>192</v>
      </c>
      <c r="B17" s="848">
        <v>23</v>
      </c>
      <c r="C17" s="848">
        <v>0</v>
      </c>
      <c r="D17" s="848" t="s">
        <v>170</v>
      </c>
      <c r="E17" s="848" t="s">
        <v>170</v>
      </c>
      <c r="F17" s="848" t="s">
        <v>170</v>
      </c>
      <c r="G17" s="848">
        <v>0</v>
      </c>
      <c r="H17" s="848">
        <v>0</v>
      </c>
      <c r="I17" s="848">
        <f t="shared" si="0"/>
        <v>23</v>
      </c>
      <c r="J17" s="848">
        <f t="shared" si="1"/>
        <v>0</v>
      </c>
    </row>
    <row r="18" spans="1:10" x14ac:dyDescent="0.2">
      <c r="A18" s="847" t="s">
        <v>193</v>
      </c>
      <c r="B18" s="848">
        <v>106024</v>
      </c>
      <c r="C18" s="848">
        <v>0</v>
      </c>
      <c r="D18" s="848" t="s">
        <v>170</v>
      </c>
      <c r="E18" s="848">
        <v>347645</v>
      </c>
      <c r="F18" s="848">
        <v>0</v>
      </c>
      <c r="G18" s="848">
        <v>0</v>
      </c>
      <c r="H18" s="848">
        <v>0</v>
      </c>
      <c r="I18" s="848">
        <f t="shared" si="0"/>
        <v>453669</v>
      </c>
      <c r="J18" s="848">
        <f t="shared" si="1"/>
        <v>347645</v>
      </c>
    </row>
    <row r="19" spans="1:10" x14ac:dyDescent="0.2">
      <c r="A19" s="847" t="s">
        <v>194</v>
      </c>
      <c r="B19" s="848">
        <v>106024</v>
      </c>
      <c r="C19" s="848">
        <v>0</v>
      </c>
      <c r="D19" s="848" t="s">
        <v>170</v>
      </c>
      <c r="E19" s="848">
        <v>168849</v>
      </c>
      <c r="F19" s="848" t="s">
        <v>170</v>
      </c>
      <c r="G19" s="848">
        <v>0</v>
      </c>
      <c r="H19" s="848">
        <v>0</v>
      </c>
      <c r="I19" s="848">
        <f t="shared" si="0"/>
        <v>274873</v>
      </c>
      <c r="J19" s="848">
        <f t="shared" si="1"/>
        <v>168849</v>
      </c>
    </row>
    <row r="20" spans="1:10" x14ac:dyDescent="0.2">
      <c r="A20" s="847" t="s">
        <v>195</v>
      </c>
      <c r="B20" s="848">
        <v>106024</v>
      </c>
      <c r="C20" s="848">
        <v>0</v>
      </c>
      <c r="D20" s="848" t="s">
        <v>170</v>
      </c>
      <c r="E20" s="848">
        <v>168849</v>
      </c>
      <c r="F20" s="848" t="s">
        <v>170</v>
      </c>
      <c r="G20" s="848">
        <v>0</v>
      </c>
      <c r="H20" s="848">
        <v>0</v>
      </c>
      <c r="I20" s="848">
        <f t="shared" si="0"/>
        <v>274873</v>
      </c>
      <c r="J20" s="848">
        <f t="shared" si="1"/>
        <v>168849</v>
      </c>
    </row>
    <row r="21" spans="1:10" x14ac:dyDescent="0.2">
      <c r="A21" s="847" t="s">
        <v>196</v>
      </c>
      <c r="B21" s="848">
        <v>0</v>
      </c>
      <c r="C21" s="848">
        <v>0</v>
      </c>
      <c r="D21" s="848" t="s">
        <v>170</v>
      </c>
      <c r="E21" s="848" t="s">
        <v>170</v>
      </c>
      <c r="F21" s="848" t="s">
        <v>170</v>
      </c>
      <c r="G21" s="848">
        <v>0</v>
      </c>
      <c r="H21" s="848">
        <v>0</v>
      </c>
      <c r="I21" s="848">
        <f t="shared" si="0"/>
        <v>0</v>
      </c>
      <c r="J21" s="848">
        <f t="shared" si="1"/>
        <v>0</v>
      </c>
    </row>
    <row r="22" spans="1:10" x14ac:dyDescent="0.2">
      <c r="A22" s="847" t="s">
        <v>197</v>
      </c>
      <c r="B22" s="848">
        <v>0</v>
      </c>
      <c r="C22" s="848">
        <v>0</v>
      </c>
      <c r="D22" s="848" t="s">
        <v>170</v>
      </c>
      <c r="E22" s="848" t="s">
        <v>170</v>
      </c>
      <c r="F22" s="848" t="s">
        <v>170</v>
      </c>
      <c r="G22" s="848">
        <v>0</v>
      </c>
      <c r="H22" s="848">
        <v>0</v>
      </c>
      <c r="I22" s="848">
        <f t="shared" si="0"/>
        <v>0</v>
      </c>
      <c r="J22" s="848">
        <f t="shared" si="1"/>
        <v>0</v>
      </c>
    </row>
    <row r="23" spans="1:10" x14ac:dyDescent="0.2">
      <c r="A23" s="847" t="s">
        <v>198</v>
      </c>
      <c r="B23" s="848">
        <v>0</v>
      </c>
      <c r="C23" s="848">
        <v>0</v>
      </c>
      <c r="D23" s="848" t="s">
        <v>170</v>
      </c>
      <c r="E23" s="848" t="s">
        <v>170</v>
      </c>
      <c r="F23" s="848" t="s">
        <v>170</v>
      </c>
      <c r="G23" s="848">
        <v>0</v>
      </c>
      <c r="H23" s="848">
        <v>0</v>
      </c>
      <c r="I23" s="848">
        <f t="shared" si="0"/>
        <v>0</v>
      </c>
      <c r="J23" s="848">
        <f t="shared" si="1"/>
        <v>0</v>
      </c>
    </row>
    <row r="24" spans="1:10" x14ac:dyDescent="0.2">
      <c r="A24" s="847" t="s">
        <v>199</v>
      </c>
      <c r="B24" s="848">
        <v>0</v>
      </c>
      <c r="C24" s="848">
        <v>0</v>
      </c>
      <c r="D24" s="848" t="s">
        <v>170</v>
      </c>
      <c r="E24" s="848">
        <v>178796</v>
      </c>
      <c r="F24" s="848">
        <v>0</v>
      </c>
      <c r="G24" s="848">
        <v>0</v>
      </c>
      <c r="H24" s="848">
        <v>0</v>
      </c>
      <c r="I24" s="848">
        <f t="shared" si="0"/>
        <v>178796</v>
      </c>
      <c r="J24" s="848">
        <f t="shared" si="1"/>
        <v>178796</v>
      </c>
    </row>
    <row r="25" spans="1:10" x14ac:dyDescent="0.2">
      <c r="A25" s="847" t="s">
        <v>200</v>
      </c>
      <c r="B25" s="848">
        <v>0</v>
      </c>
      <c r="C25" s="848">
        <v>0</v>
      </c>
      <c r="D25" s="848" t="s">
        <v>170</v>
      </c>
      <c r="E25" s="848" t="s">
        <v>170</v>
      </c>
      <c r="F25" s="848" t="s">
        <v>170</v>
      </c>
      <c r="G25" s="848">
        <v>0</v>
      </c>
      <c r="H25" s="848">
        <v>0</v>
      </c>
      <c r="I25" s="848">
        <f t="shared" si="0"/>
        <v>0</v>
      </c>
      <c r="J25" s="848">
        <f t="shared" si="1"/>
        <v>0</v>
      </c>
    </row>
    <row r="26" spans="1:10" x14ac:dyDescent="0.2">
      <c r="A26" s="847" t="s">
        <v>201</v>
      </c>
      <c r="B26" s="848">
        <v>0</v>
      </c>
      <c r="C26" s="848">
        <v>0</v>
      </c>
      <c r="D26" s="848" t="s">
        <v>170</v>
      </c>
      <c r="E26" s="848">
        <v>178796</v>
      </c>
      <c r="F26" s="848" t="s">
        <v>170</v>
      </c>
      <c r="G26" s="848">
        <v>0</v>
      </c>
      <c r="H26" s="848">
        <v>0</v>
      </c>
      <c r="I26" s="848">
        <f t="shared" si="0"/>
        <v>178796</v>
      </c>
      <c r="J26" s="848">
        <f t="shared" si="1"/>
        <v>178796</v>
      </c>
    </row>
    <row r="27" spans="1:10" x14ac:dyDescent="0.2">
      <c r="A27" s="847" t="s">
        <v>202</v>
      </c>
      <c r="B27" s="848">
        <v>0</v>
      </c>
      <c r="C27" s="848">
        <v>0</v>
      </c>
      <c r="D27" s="848" t="s">
        <v>170</v>
      </c>
      <c r="E27" s="848" t="s">
        <v>170</v>
      </c>
      <c r="F27" s="848">
        <v>0</v>
      </c>
      <c r="G27" s="848">
        <v>0</v>
      </c>
      <c r="H27" s="848">
        <v>0</v>
      </c>
      <c r="I27" s="848">
        <f t="shared" si="0"/>
        <v>0</v>
      </c>
      <c r="J27" s="848">
        <f t="shared" si="1"/>
        <v>0</v>
      </c>
    </row>
    <row r="28" spans="1:10" x14ac:dyDescent="0.2">
      <c r="A28" s="847" t="s">
        <v>203</v>
      </c>
      <c r="B28" s="848">
        <v>0</v>
      </c>
      <c r="C28" s="848">
        <v>0</v>
      </c>
      <c r="D28" s="848" t="s">
        <v>170</v>
      </c>
      <c r="E28" s="848" t="s">
        <v>170</v>
      </c>
      <c r="F28" s="848" t="s">
        <v>170</v>
      </c>
      <c r="G28" s="848">
        <v>0</v>
      </c>
      <c r="H28" s="848">
        <v>0</v>
      </c>
      <c r="I28" s="848">
        <f t="shared" si="0"/>
        <v>0</v>
      </c>
      <c r="J28" s="848">
        <f t="shared" si="1"/>
        <v>0</v>
      </c>
    </row>
    <row r="29" spans="1:10" x14ac:dyDescent="0.2">
      <c r="A29" s="847" t="s">
        <v>204</v>
      </c>
      <c r="B29" s="848">
        <v>18763464</v>
      </c>
      <c r="C29" s="848">
        <v>2360633</v>
      </c>
      <c r="D29" s="848">
        <v>4628729</v>
      </c>
      <c r="E29" s="848">
        <v>3138732</v>
      </c>
      <c r="F29" s="848">
        <v>496145</v>
      </c>
      <c r="G29" s="848">
        <v>3816829</v>
      </c>
      <c r="H29" s="848">
        <v>1141103</v>
      </c>
      <c r="I29" s="848">
        <f t="shared" si="0"/>
        <v>34345635</v>
      </c>
      <c r="J29" s="848">
        <f t="shared" si="1"/>
        <v>15582171</v>
      </c>
    </row>
    <row r="30" spans="1:10" x14ac:dyDescent="0.2">
      <c r="A30" s="847" t="s">
        <v>205</v>
      </c>
      <c r="B30" s="848">
        <v>18717979</v>
      </c>
      <c r="C30" s="848">
        <v>2352249</v>
      </c>
      <c r="D30" s="848">
        <v>4622684</v>
      </c>
      <c r="E30" s="848">
        <v>3122615</v>
      </c>
      <c r="F30" s="848">
        <v>495474</v>
      </c>
      <c r="G30" s="848">
        <v>3781759</v>
      </c>
      <c r="H30" s="848">
        <v>1139011</v>
      </c>
      <c r="I30" s="848">
        <f t="shared" si="0"/>
        <v>34231771</v>
      </c>
      <c r="J30" s="848">
        <f t="shared" si="1"/>
        <v>15513792</v>
      </c>
    </row>
    <row r="31" spans="1:10" x14ac:dyDescent="0.2">
      <c r="A31" s="847" t="s">
        <v>206</v>
      </c>
      <c r="B31" s="848">
        <v>16278026</v>
      </c>
      <c r="C31" s="848">
        <v>1896352</v>
      </c>
      <c r="D31" s="848">
        <v>3547719</v>
      </c>
      <c r="E31" s="848">
        <v>2673985</v>
      </c>
      <c r="F31" s="848">
        <v>433018</v>
      </c>
      <c r="G31" s="848">
        <v>3668865</v>
      </c>
      <c r="H31" s="848">
        <v>1020725</v>
      </c>
      <c r="I31" s="848">
        <f t="shared" si="0"/>
        <v>29518690</v>
      </c>
      <c r="J31" s="848">
        <f t="shared" si="1"/>
        <v>13240664</v>
      </c>
    </row>
    <row r="32" spans="1:10" x14ac:dyDescent="0.2">
      <c r="A32" s="847" t="s">
        <v>207</v>
      </c>
      <c r="B32" s="848">
        <v>758942</v>
      </c>
      <c r="C32" s="848">
        <v>65419</v>
      </c>
      <c r="D32" s="848">
        <v>406296</v>
      </c>
      <c r="E32" s="848">
        <v>20338</v>
      </c>
      <c r="F32" s="848">
        <v>92</v>
      </c>
      <c r="G32" s="848">
        <v>28069</v>
      </c>
      <c r="H32" s="848">
        <v>35425</v>
      </c>
      <c r="I32" s="848">
        <f t="shared" si="0"/>
        <v>1314581</v>
      </c>
      <c r="J32" s="848">
        <f t="shared" si="1"/>
        <v>555639</v>
      </c>
    </row>
    <row r="33" spans="1:10" x14ac:dyDescent="0.2">
      <c r="A33" s="847" t="s">
        <v>208</v>
      </c>
      <c r="B33" s="848">
        <v>0</v>
      </c>
      <c r="C33" s="848">
        <v>0</v>
      </c>
      <c r="D33" s="848" t="s">
        <v>170</v>
      </c>
      <c r="E33" s="848" t="s">
        <v>170</v>
      </c>
      <c r="F33" s="848" t="s">
        <v>170</v>
      </c>
      <c r="G33" s="848">
        <v>0</v>
      </c>
      <c r="H33" s="848">
        <v>0</v>
      </c>
      <c r="I33" s="848">
        <f t="shared" si="0"/>
        <v>0</v>
      </c>
      <c r="J33" s="848">
        <f t="shared" si="1"/>
        <v>0</v>
      </c>
    </row>
    <row r="34" spans="1:10" x14ac:dyDescent="0.2">
      <c r="A34" s="847" t="s">
        <v>209</v>
      </c>
      <c r="B34" s="848">
        <v>128391</v>
      </c>
      <c r="C34" s="848">
        <v>42332</v>
      </c>
      <c r="D34" s="848">
        <v>21426</v>
      </c>
      <c r="E34" s="848">
        <v>12114</v>
      </c>
      <c r="F34" s="848">
        <v>4018</v>
      </c>
      <c r="G34" s="848">
        <v>21724</v>
      </c>
      <c r="H34" s="848">
        <v>8071</v>
      </c>
      <c r="I34" s="848">
        <f t="shared" si="0"/>
        <v>238076</v>
      </c>
      <c r="J34" s="848">
        <f t="shared" si="1"/>
        <v>109685</v>
      </c>
    </row>
    <row r="35" spans="1:10" x14ac:dyDescent="0.2">
      <c r="A35" s="847" t="s">
        <v>210</v>
      </c>
      <c r="B35" s="848">
        <v>0</v>
      </c>
      <c r="C35" s="848">
        <v>0</v>
      </c>
      <c r="D35" s="848" t="s">
        <v>170</v>
      </c>
      <c r="E35" s="848" t="s">
        <v>170</v>
      </c>
      <c r="F35" s="848" t="s">
        <v>170</v>
      </c>
      <c r="G35" s="848">
        <v>0</v>
      </c>
      <c r="H35" s="848">
        <v>0</v>
      </c>
      <c r="I35" s="848">
        <f t="shared" si="0"/>
        <v>0</v>
      </c>
      <c r="J35" s="848">
        <f t="shared" si="1"/>
        <v>0</v>
      </c>
    </row>
    <row r="36" spans="1:10" x14ac:dyDescent="0.2">
      <c r="A36" s="847" t="s">
        <v>211</v>
      </c>
      <c r="B36" s="848">
        <v>662041</v>
      </c>
      <c r="C36" s="848">
        <v>77635</v>
      </c>
      <c r="D36" s="848">
        <v>59398</v>
      </c>
      <c r="E36" s="848">
        <v>49573</v>
      </c>
      <c r="F36" s="848">
        <v>4840</v>
      </c>
      <c r="G36" s="848">
        <v>63078</v>
      </c>
      <c r="H36" s="848">
        <v>10157</v>
      </c>
      <c r="I36" s="848">
        <f t="shared" si="0"/>
        <v>926722</v>
      </c>
      <c r="J36" s="848">
        <f t="shared" si="1"/>
        <v>264681</v>
      </c>
    </row>
    <row r="37" spans="1:10" x14ac:dyDescent="0.2">
      <c r="A37" s="847" t="s">
        <v>212</v>
      </c>
      <c r="B37" s="848">
        <v>873996</v>
      </c>
      <c r="C37" s="848">
        <v>217500</v>
      </c>
      <c r="D37" s="848">
        <v>586341</v>
      </c>
      <c r="E37" s="848">
        <v>300579</v>
      </c>
      <c r="F37" s="848">
        <v>53506</v>
      </c>
      <c r="G37" s="848">
        <v>0</v>
      </c>
      <c r="H37" s="848">
        <v>64490</v>
      </c>
      <c r="I37" s="848">
        <f t="shared" si="0"/>
        <v>2096412</v>
      </c>
      <c r="J37" s="848">
        <f t="shared" si="1"/>
        <v>1222416</v>
      </c>
    </row>
    <row r="38" spans="1:10" x14ac:dyDescent="0.2">
      <c r="A38" s="847" t="s">
        <v>213</v>
      </c>
      <c r="B38" s="848">
        <v>16583</v>
      </c>
      <c r="C38" s="848">
        <v>53011</v>
      </c>
      <c r="D38" s="848">
        <v>1504</v>
      </c>
      <c r="E38" s="848">
        <v>66026</v>
      </c>
      <c r="F38" s="848" t="s">
        <v>170</v>
      </c>
      <c r="G38" s="848">
        <v>23</v>
      </c>
      <c r="H38" s="848">
        <v>143</v>
      </c>
      <c r="I38" s="848">
        <f t="shared" si="0"/>
        <v>137290</v>
      </c>
      <c r="J38" s="848">
        <f t="shared" si="1"/>
        <v>120707</v>
      </c>
    </row>
    <row r="39" spans="1:10" x14ac:dyDescent="0.2">
      <c r="A39" s="847" t="s">
        <v>214</v>
      </c>
      <c r="B39" s="848">
        <v>45485</v>
      </c>
      <c r="C39" s="848">
        <v>8384</v>
      </c>
      <c r="D39" s="848">
        <v>6045</v>
      </c>
      <c r="E39" s="848">
        <v>16117</v>
      </c>
      <c r="F39" s="848">
        <v>671</v>
      </c>
      <c r="G39" s="848">
        <v>35070</v>
      </c>
      <c r="H39" s="848">
        <v>2092</v>
      </c>
      <c r="I39" s="848">
        <f t="shared" si="0"/>
        <v>113864</v>
      </c>
      <c r="J39" s="848">
        <f t="shared" si="1"/>
        <v>68379</v>
      </c>
    </row>
    <row r="40" spans="1:10" x14ac:dyDescent="0.2">
      <c r="A40" s="847" t="s">
        <v>215</v>
      </c>
      <c r="B40" s="848">
        <v>36080</v>
      </c>
      <c r="C40" s="848">
        <v>8384</v>
      </c>
      <c r="D40" s="848">
        <v>6045</v>
      </c>
      <c r="E40" s="848">
        <v>15865</v>
      </c>
      <c r="F40" s="848">
        <v>671</v>
      </c>
      <c r="G40" s="848">
        <v>15160</v>
      </c>
      <c r="H40" s="848">
        <v>2092</v>
      </c>
      <c r="I40" s="848">
        <f t="shared" si="0"/>
        <v>84297</v>
      </c>
      <c r="J40" s="848">
        <f t="shared" si="1"/>
        <v>48217</v>
      </c>
    </row>
    <row r="41" spans="1:10" x14ac:dyDescent="0.2">
      <c r="A41" s="847" t="s">
        <v>216</v>
      </c>
      <c r="B41" s="848">
        <v>9405</v>
      </c>
      <c r="C41" s="848">
        <v>0</v>
      </c>
      <c r="D41" s="848" t="s">
        <v>170</v>
      </c>
      <c r="E41" s="848">
        <v>252</v>
      </c>
      <c r="F41" s="848" t="s">
        <v>170</v>
      </c>
      <c r="G41" s="848">
        <v>19910</v>
      </c>
      <c r="H41" s="848">
        <v>0</v>
      </c>
      <c r="I41" s="848">
        <f t="shared" si="0"/>
        <v>29567</v>
      </c>
      <c r="J41" s="848">
        <f t="shared" si="1"/>
        <v>20162</v>
      </c>
    </row>
    <row r="42" spans="1:10" x14ac:dyDescent="0.2">
      <c r="A42" s="847" t="s">
        <v>217</v>
      </c>
      <c r="B42" s="848">
        <v>4042485</v>
      </c>
      <c r="C42" s="848">
        <v>990042</v>
      </c>
      <c r="D42" s="848">
        <v>2720302</v>
      </c>
      <c r="E42" s="848">
        <v>1911290</v>
      </c>
      <c r="F42" s="848">
        <v>559201</v>
      </c>
      <c r="G42" s="848">
        <v>3613041</v>
      </c>
      <c r="H42" s="848">
        <v>1526788</v>
      </c>
      <c r="I42" s="848">
        <f t="shared" si="0"/>
        <v>15363149</v>
      </c>
      <c r="J42" s="848">
        <f t="shared" si="1"/>
        <v>11320664</v>
      </c>
    </row>
    <row r="43" spans="1:10" x14ac:dyDescent="0.2">
      <c r="A43" s="847" t="s">
        <v>218</v>
      </c>
      <c r="B43" s="848">
        <v>0</v>
      </c>
      <c r="C43" s="848">
        <v>0</v>
      </c>
      <c r="D43" s="848" t="s">
        <v>170</v>
      </c>
      <c r="E43" s="848" t="s">
        <v>170</v>
      </c>
      <c r="F43" s="848" t="s">
        <v>170</v>
      </c>
      <c r="G43" s="848">
        <v>0</v>
      </c>
      <c r="H43" s="848">
        <v>0</v>
      </c>
      <c r="I43" s="848">
        <f t="shared" si="0"/>
        <v>0</v>
      </c>
      <c r="J43" s="848">
        <f t="shared" si="1"/>
        <v>0</v>
      </c>
    </row>
    <row r="44" spans="1:10" x14ac:dyDescent="0.2">
      <c r="A44" s="847" t="s">
        <v>219</v>
      </c>
      <c r="B44" s="848">
        <v>4038255</v>
      </c>
      <c r="C44" s="848">
        <v>990042</v>
      </c>
      <c r="D44" s="848">
        <v>2720302</v>
      </c>
      <c r="E44" s="848">
        <v>1911290</v>
      </c>
      <c r="F44" s="848">
        <v>559201</v>
      </c>
      <c r="G44" s="848">
        <v>3477575</v>
      </c>
      <c r="H44" s="848">
        <v>1526788</v>
      </c>
      <c r="I44" s="848">
        <f t="shared" si="0"/>
        <v>15223453</v>
      </c>
      <c r="J44" s="848">
        <f t="shared" si="1"/>
        <v>11185198</v>
      </c>
    </row>
    <row r="45" spans="1:10" x14ac:dyDescent="0.2">
      <c r="A45" s="847" t="s">
        <v>220</v>
      </c>
      <c r="B45" s="848">
        <v>4032276</v>
      </c>
      <c r="C45" s="848">
        <v>988726</v>
      </c>
      <c r="D45" s="848">
        <v>2719085</v>
      </c>
      <c r="E45" s="848">
        <v>1910083</v>
      </c>
      <c r="F45" s="848">
        <v>558573</v>
      </c>
      <c r="G45" s="848">
        <v>3476165</v>
      </c>
      <c r="H45" s="848">
        <v>1526053</v>
      </c>
      <c r="I45" s="848">
        <f t="shared" si="0"/>
        <v>15210961</v>
      </c>
      <c r="J45" s="848">
        <f t="shared" si="1"/>
        <v>11178685</v>
      </c>
    </row>
    <row r="46" spans="1:10" x14ac:dyDescent="0.2">
      <c r="A46" s="847" t="s">
        <v>221</v>
      </c>
      <c r="B46" s="848">
        <v>902370</v>
      </c>
      <c r="C46" s="848">
        <v>439656</v>
      </c>
      <c r="D46" s="848">
        <v>1635939</v>
      </c>
      <c r="E46" s="848">
        <v>757924</v>
      </c>
      <c r="F46" s="848">
        <v>302021</v>
      </c>
      <c r="G46" s="848">
        <v>1067156</v>
      </c>
      <c r="H46" s="848">
        <v>1089679</v>
      </c>
      <c r="I46" s="848">
        <f t="shared" si="0"/>
        <v>6194745</v>
      </c>
      <c r="J46" s="848">
        <f t="shared" si="1"/>
        <v>5292375</v>
      </c>
    </row>
    <row r="47" spans="1:10" x14ac:dyDescent="0.2">
      <c r="A47" s="847" t="s">
        <v>222</v>
      </c>
      <c r="B47" s="848">
        <v>1200070</v>
      </c>
      <c r="C47" s="848">
        <v>188700</v>
      </c>
      <c r="D47" s="848">
        <v>352480</v>
      </c>
      <c r="E47" s="848">
        <v>152620</v>
      </c>
      <c r="F47" s="848">
        <v>44903</v>
      </c>
      <c r="G47" s="848">
        <v>323775</v>
      </c>
      <c r="H47" s="848">
        <v>120963</v>
      </c>
      <c r="I47" s="848">
        <f t="shared" si="0"/>
        <v>2383511</v>
      </c>
      <c r="J47" s="848">
        <f t="shared" si="1"/>
        <v>1183441</v>
      </c>
    </row>
    <row r="48" spans="1:10" x14ac:dyDescent="0.2">
      <c r="A48" s="847" t="s">
        <v>223</v>
      </c>
      <c r="B48" s="848">
        <v>638857</v>
      </c>
      <c r="C48" s="848">
        <v>206217</v>
      </c>
      <c r="D48" s="848">
        <v>482406</v>
      </c>
      <c r="E48" s="848">
        <v>700631</v>
      </c>
      <c r="F48" s="848">
        <v>110420</v>
      </c>
      <c r="G48" s="848">
        <v>1177206</v>
      </c>
      <c r="H48" s="848">
        <v>220102</v>
      </c>
      <c r="I48" s="848">
        <f t="shared" si="0"/>
        <v>3535839</v>
      </c>
      <c r="J48" s="848">
        <f t="shared" si="1"/>
        <v>2896982</v>
      </c>
    </row>
    <row r="49" spans="1:10" x14ac:dyDescent="0.2">
      <c r="A49" s="847" t="s">
        <v>224</v>
      </c>
      <c r="B49" s="848">
        <v>21598</v>
      </c>
      <c r="C49" s="848">
        <v>6051</v>
      </c>
      <c r="D49" s="848">
        <v>1281</v>
      </c>
      <c r="E49" s="848">
        <v>2692</v>
      </c>
      <c r="F49" s="848">
        <v>912</v>
      </c>
      <c r="G49" s="848">
        <v>7706</v>
      </c>
      <c r="H49" s="848">
        <v>413</v>
      </c>
      <c r="I49" s="848">
        <f t="shared" si="0"/>
        <v>40653</v>
      </c>
      <c r="J49" s="848">
        <f t="shared" si="1"/>
        <v>19055</v>
      </c>
    </row>
    <row r="50" spans="1:10" x14ac:dyDescent="0.2">
      <c r="A50" s="847" t="s">
        <v>225</v>
      </c>
      <c r="B50" s="848">
        <v>869261</v>
      </c>
      <c r="C50" s="848">
        <v>103394</v>
      </c>
      <c r="D50" s="848">
        <v>120087</v>
      </c>
      <c r="E50" s="848">
        <v>158600</v>
      </c>
      <c r="F50" s="848">
        <v>37416</v>
      </c>
      <c r="G50" s="848">
        <v>707363</v>
      </c>
      <c r="H50" s="848">
        <v>53345</v>
      </c>
      <c r="I50" s="848">
        <f t="shared" si="0"/>
        <v>2049466</v>
      </c>
      <c r="J50" s="848">
        <f t="shared" si="1"/>
        <v>1180205</v>
      </c>
    </row>
    <row r="51" spans="1:10" x14ac:dyDescent="0.2">
      <c r="A51" s="847" t="s">
        <v>226</v>
      </c>
      <c r="B51" s="848">
        <v>352118</v>
      </c>
      <c r="C51" s="848">
        <v>36980</v>
      </c>
      <c r="D51" s="848">
        <v>85460</v>
      </c>
      <c r="E51" s="848">
        <v>100049</v>
      </c>
      <c r="F51" s="848">
        <v>62014</v>
      </c>
      <c r="G51" s="848">
        <v>146406</v>
      </c>
      <c r="H51" s="848">
        <v>28805</v>
      </c>
      <c r="I51" s="848">
        <f t="shared" si="0"/>
        <v>811832</v>
      </c>
      <c r="J51" s="848">
        <f t="shared" si="1"/>
        <v>459714</v>
      </c>
    </row>
    <row r="52" spans="1:10" x14ac:dyDescent="0.2">
      <c r="A52" s="847" t="s">
        <v>227</v>
      </c>
      <c r="B52" s="848">
        <v>0</v>
      </c>
      <c r="C52" s="848">
        <v>3363</v>
      </c>
      <c r="D52" s="848" t="s">
        <v>170</v>
      </c>
      <c r="E52" s="848" t="s">
        <v>170</v>
      </c>
      <c r="F52" s="848" t="s">
        <v>170</v>
      </c>
      <c r="G52" s="848">
        <v>0</v>
      </c>
      <c r="H52" s="848">
        <v>0</v>
      </c>
      <c r="I52" s="848">
        <f t="shared" si="0"/>
        <v>3363</v>
      </c>
      <c r="J52" s="848">
        <f t="shared" si="1"/>
        <v>3363</v>
      </c>
    </row>
    <row r="53" spans="1:10" x14ac:dyDescent="0.2">
      <c r="A53" s="847" t="s">
        <v>228</v>
      </c>
      <c r="B53" s="848">
        <v>0</v>
      </c>
      <c r="C53" s="848">
        <v>3182</v>
      </c>
      <c r="D53" s="848" t="s">
        <v>170</v>
      </c>
      <c r="E53" s="848" t="s">
        <v>170</v>
      </c>
      <c r="F53" s="848" t="s">
        <v>170</v>
      </c>
      <c r="G53" s="848">
        <v>0</v>
      </c>
      <c r="H53" s="848">
        <v>0</v>
      </c>
      <c r="I53" s="848">
        <f t="shared" si="0"/>
        <v>3182</v>
      </c>
      <c r="J53" s="848">
        <f t="shared" si="1"/>
        <v>3182</v>
      </c>
    </row>
    <row r="54" spans="1:10" x14ac:dyDescent="0.2">
      <c r="A54" s="847" t="s">
        <v>229</v>
      </c>
      <c r="B54" s="848">
        <v>0</v>
      </c>
      <c r="C54" s="848">
        <v>0</v>
      </c>
      <c r="D54" s="848" t="s">
        <v>170</v>
      </c>
      <c r="E54" s="848" t="s">
        <v>170</v>
      </c>
      <c r="F54" s="848" t="s">
        <v>170</v>
      </c>
      <c r="G54" s="848">
        <v>0</v>
      </c>
      <c r="H54" s="848">
        <v>0</v>
      </c>
      <c r="I54" s="848">
        <f t="shared" si="0"/>
        <v>0</v>
      </c>
      <c r="J54" s="848">
        <f t="shared" si="1"/>
        <v>0</v>
      </c>
    </row>
    <row r="55" spans="1:10" x14ac:dyDescent="0.2">
      <c r="A55" s="847" t="s">
        <v>230</v>
      </c>
      <c r="B55" s="848">
        <v>48002</v>
      </c>
      <c r="C55" s="848">
        <v>1183</v>
      </c>
      <c r="D55" s="848">
        <v>41432</v>
      </c>
      <c r="E55" s="848">
        <v>37567</v>
      </c>
      <c r="F55" s="848">
        <v>887</v>
      </c>
      <c r="G55" s="848">
        <v>46553</v>
      </c>
      <c r="H55" s="848">
        <v>12746</v>
      </c>
      <c r="I55" s="848">
        <f t="shared" si="0"/>
        <v>188370</v>
      </c>
      <c r="J55" s="848">
        <f t="shared" si="1"/>
        <v>140368</v>
      </c>
    </row>
    <row r="56" spans="1:10" x14ac:dyDescent="0.2">
      <c r="A56" s="847" t="s">
        <v>231</v>
      </c>
      <c r="B56" s="848">
        <v>5979</v>
      </c>
      <c r="C56" s="848">
        <v>1316</v>
      </c>
      <c r="D56" s="848">
        <v>1217</v>
      </c>
      <c r="E56" s="848">
        <v>1207</v>
      </c>
      <c r="F56" s="848">
        <v>628</v>
      </c>
      <c r="G56" s="848">
        <v>1410</v>
      </c>
      <c r="H56" s="848">
        <v>735</v>
      </c>
      <c r="I56" s="848">
        <f t="shared" si="0"/>
        <v>12492</v>
      </c>
      <c r="J56" s="848">
        <f t="shared" si="1"/>
        <v>6513</v>
      </c>
    </row>
    <row r="57" spans="1:10" x14ac:dyDescent="0.2">
      <c r="A57" s="847" t="s">
        <v>232</v>
      </c>
      <c r="B57" s="848">
        <v>4230</v>
      </c>
      <c r="C57" s="848">
        <v>0</v>
      </c>
      <c r="D57" s="848" t="s">
        <v>170</v>
      </c>
      <c r="E57" s="848" t="s">
        <v>170</v>
      </c>
      <c r="F57" s="848" t="s">
        <v>170</v>
      </c>
      <c r="G57" s="848">
        <v>135466</v>
      </c>
      <c r="H57" s="848">
        <v>0</v>
      </c>
      <c r="I57" s="848">
        <f t="shared" si="0"/>
        <v>139696</v>
      </c>
      <c r="J57" s="848">
        <f t="shared" si="1"/>
        <v>135466</v>
      </c>
    </row>
    <row r="58" spans="1:10" x14ac:dyDescent="0.2">
      <c r="A58" s="847" t="s">
        <v>233</v>
      </c>
      <c r="B58" s="848">
        <v>0</v>
      </c>
      <c r="C58" s="848">
        <v>0</v>
      </c>
      <c r="D58" s="848">
        <v>16722</v>
      </c>
      <c r="E58" s="848">
        <v>8</v>
      </c>
      <c r="F58" s="848">
        <v>975</v>
      </c>
      <c r="G58" s="848">
        <v>2</v>
      </c>
      <c r="H58" s="848">
        <v>2</v>
      </c>
      <c r="I58" s="848">
        <f t="shared" si="0"/>
        <v>17709</v>
      </c>
      <c r="J58" s="848">
        <f t="shared" si="1"/>
        <v>17709</v>
      </c>
    </row>
    <row r="59" spans="1:10" x14ac:dyDescent="0.2">
      <c r="A59" s="847" t="s">
        <v>234</v>
      </c>
      <c r="B59" s="848">
        <v>0</v>
      </c>
      <c r="C59" s="848">
        <v>0</v>
      </c>
      <c r="D59" s="848">
        <v>16722</v>
      </c>
      <c r="E59" s="848">
        <v>1</v>
      </c>
      <c r="F59" s="848">
        <v>961</v>
      </c>
      <c r="G59" s="848">
        <v>2</v>
      </c>
      <c r="H59" s="848">
        <v>1</v>
      </c>
      <c r="I59" s="848">
        <f t="shared" si="0"/>
        <v>17687</v>
      </c>
      <c r="J59" s="848">
        <f t="shared" si="1"/>
        <v>17687</v>
      </c>
    </row>
    <row r="60" spans="1:10" x14ac:dyDescent="0.2">
      <c r="A60" s="847" t="s">
        <v>235</v>
      </c>
      <c r="B60" s="848">
        <v>0</v>
      </c>
      <c r="C60" s="848">
        <v>0</v>
      </c>
      <c r="D60" s="848" t="s">
        <v>170</v>
      </c>
      <c r="E60" s="848">
        <v>7</v>
      </c>
      <c r="F60" s="848">
        <v>14</v>
      </c>
      <c r="G60" s="848">
        <v>0</v>
      </c>
      <c r="H60" s="848">
        <v>1</v>
      </c>
      <c r="I60" s="848">
        <f t="shared" si="0"/>
        <v>22</v>
      </c>
      <c r="J60" s="848">
        <f t="shared" si="1"/>
        <v>22</v>
      </c>
    </row>
    <row r="61" spans="1:10" x14ac:dyDescent="0.2">
      <c r="A61" s="847" t="s">
        <v>236</v>
      </c>
      <c r="B61" s="848">
        <v>25768979</v>
      </c>
      <c r="C61" s="848">
        <v>3616445</v>
      </c>
      <c r="D61" s="848">
        <v>7930220</v>
      </c>
      <c r="E61" s="848">
        <v>5890410</v>
      </c>
      <c r="F61" s="848">
        <v>1155070</v>
      </c>
      <c r="G61" s="848">
        <v>7702495</v>
      </c>
      <c r="H61" s="848">
        <v>2857719</v>
      </c>
      <c r="I61" s="848">
        <f t="shared" si="0"/>
        <v>54921338</v>
      </c>
      <c r="J61" s="848">
        <f t="shared" si="1"/>
        <v>29152359</v>
      </c>
    </row>
    <row r="62" spans="1:10" s="846" customFormat="1" x14ac:dyDescent="0.2"/>
    <row r="63" spans="1:10" s="846" customFormat="1" x14ac:dyDescent="0.2"/>
    <row r="64" spans="1:10" s="846" customFormat="1" x14ac:dyDescent="0.2"/>
    <row r="65" spans="1:10" x14ac:dyDescent="0.2">
      <c r="B65" s="842"/>
      <c r="C65" s="842"/>
      <c r="D65" s="842"/>
      <c r="E65" s="842"/>
      <c r="F65" s="842"/>
      <c r="G65" s="842"/>
      <c r="H65" s="842"/>
      <c r="I65" s="842"/>
      <c r="J65" s="842"/>
    </row>
    <row r="66" spans="1:10" ht="12.75" x14ac:dyDescent="0.2">
      <c r="A66" s="840" t="s">
        <v>237</v>
      </c>
      <c r="B66" s="840"/>
      <c r="C66" s="840"/>
      <c r="D66" s="840"/>
      <c r="E66" s="840"/>
      <c r="F66" s="840"/>
      <c r="G66" s="840"/>
      <c r="H66" s="840"/>
      <c r="I66" s="841" t="s">
        <v>169</v>
      </c>
      <c r="J66" s="841"/>
    </row>
    <row r="67" spans="1:10" x14ac:dyDescent="0.2">
      <c r="A67" s="843" t="s">
        <v>170</v>
      </c>
      <c r="B67" s="1242" t="s">
        <v>171</v>
      </c>
      <c r="C67" s="1243"/>
      <c r="D67" s="1243"/>
      <c r="E67" s="1243"/>
      <c r="F67" s="1243"/>
      <c r="G67" s="1243"/>
      <c r="H67" s="1243"/>
      <c r="I67" s="1243"/>
      <c r="J67" s="1244"/>
    </row>
    <row r="68" spans="1:10" s="846" customFormat="1" ht="33.75" x14ac:dyDescent="0.2">
      <c r="A68" s="844" t="s">
        <v>172</v>
      </c>
      <c r="B68" s="845" t="s">
        <v>173</v>
      </c>
      <c r="C68" s="845" t="s">
        <v>174</v>
      </c>
      <c r="D68" s="845" t="s">
        <v>109</v>
      </c>
      <c r="E68" s="845" t="s">
        <v>175</v>
      </c>
      <c r="F68" s="845" t="s">
        <v>61</v>
      </c>
      <c r="G68" s="845" t="s">
        <v>176</v>
      </c>
      <c r="H68" s="845" t="s">
        <v>63</v>
      </c>
      <c r="I68" s="845" t="s">
        <v>238</v>
      </c>
      <c r="J68" s="845" t="s">
        <v>178</v>
      </c>
    </row>
    <row r="69" spans="1:10" x14ac:dyDescent="0.2">
      <c r="A69" s="847" t="s">
        <v>239</v>
      </c>
      <c r="B69" s="848">
        <v>5566560</v>
      </c>
      <c r="C69" s="848">
        <v>1247258</v>
      </c>
      <c r="D69" s="848">
        <v>4807605</v>
      </c>
      <c r="E69" s="848">
        <v>3801555</v>
      </c>
      <c r="F69" s="848">
        <v>785758</v>
      </c>
      <c r="G69" s="848">
        <v>4747850</v>
      </c>
      <c r="H69" s="848">
        <v>1815767</v>
      </c>
      <c r="I69" s="848">
        <f t="shared" si="0"/>
        <v>22772353</v>
      </c>
      <c r="J69" s="848">
        <f t="shared" si="1"/>
        <v>17205793</v>
      </c>
    </row>
    <row r="70" spans="1:10" x14ac:dyDescent="0.2">
      <c r="A70" s="847" t="s">
        <v>240</v>
      </c>
      <c r="B70" s="848">
        <v>0</v>
      </c>
      <c r="C70" s="848">
        <v>0</v>
      </c>
      <c r="D70" s="848" t="s">
        <v>170</v>
      </c>
      <c r="E70" s="848" t="s">
        <v>170</v>
      </c>
      <c r="F70" s="848" t="s">
        <v>170</v>
      </c>
      <c r="G70" s="848">
        <v>0</v>
      </c>
      <c r="H70" s="848">
        <v>0</v>
      </c>
      <c r="I70" s="848">
        <f t="shared" si="0"/>
        <v>0</v>
      </c>
      <c r="J70" s="848">
        <f t="shared" si="1"/>
        <v>0</v>
      </c>
    </row>
    <row r="71" spans="1:10" x14ac:dyDescent="0.2">
      <c r="A71" s="847" t="s">
        <v>241</v>
      </c>
      <c r="B71" s="848">
        <v>-46919</v>
      </c>
      <c r="C71" s="848">
        <v>0</v>
      </c>
      <c r="D71" s="848" t="s">
        <v>170</v>
      </c>
      <c r="E71" s="848">
        <v>45566</v>
      </c>
      <c r="F71" s="848" t="s">
        <v>170</v>
      </c>
      <c r="G71" s="848">
        <v>0</v>
      </c>
      <c r="H71" s="848">
        <v>0</v>
      </c>
      <c r="I71" s="848">
        <f t="shared" si="0"/>
        <v>-1353</v>
      </c>
      <c r="J71" s="848">
        <f t="shared" si="1"/>
        <v>45566</v>
      </c>
    </row>
    <row r="72" spans="1:10" x14ac:dyDescent="0.2">
      <c r="A72" s="847" t="s">
        <v>242</v>
      </c>
      <c r="B72" s="848">
        <v>8369268</v>
      </c>
      <c r="C72" s="848">
        <v>742044</v>
      </c>
      <c r="D72" s="848">
        <v>1952596</v>
      </c>
      <c r="E72" s="848">
        <v>2039074</v>
      </c>
      <c r="F72" s="848">
        <v>363096</v>
      </c>
      <c r="G72" s="848">
        <v>2365223</v>
      </c>
      <c r="H72" s="848">
        <v>498289</v>
      </c>
      <c r="I72" s="848">
        <f t="shared" si="0"/>
        <v>16329590</v>
      </c>
      <c r="J72" s="848">
        <f t="shared" si="1"/>
        <v>7960322</v>
      </c>
    </row>
    <row r="73" spans="1:10" x14ac:dyDescent="0.2">
      <c r="A73" s="847" t="s">
        <v>243</v>
      </c>
      <c r="B73" s="848">
        <v>2847146</v>
      </c>
      <c r="C73" s="848">
        <v>249950</v>
      </c>
      <c r="D73" s="848">
        <v>498482</v>
      </c>
      <c r="E73" s="848">
        <v>804022</v>
      </c>
      <c r="F73" s="848">
        <v>112807</v>
      </c>
      <c r="G73" s="848">
        <v>1228681</v>
      </c>
      <c r="H73" s="848">
        <v>147061</v>
      </c>
      <c r="I73" s="848">
        <f t="shared" si="0"/>
        <v>5888149</v>
      </c>
      <c r="J73" s="848">
        <f t="shared" si="1"/>
        <v>3041003</v>
      </c>
    </row>
    <row r="74" spans="1:10" x14ac:dyDescent="0.2">
      <c r="A74" s="847" t="s">
        <v>244</v>
      </c>
      <c r="B74" s="848">
        <v>18838</v>
      </c>
      <c r="C74" s="848">
        <v>7034</v>
      </c>
      <c r="D74" s="848">
        <v>1922</v>
      </c>
      <c r="E74" s="848">
        <v>2636</v>
      </c>
      <c r="F74" s="848">
        <v>1182</v>
      </c>
      <c r="G74" s="848">
        <v>7925</v>
      </c>
      <c r="H74" s="848">
        <v>408</v>
      </c>
      <c r="I74" s="848">
        <f t="shared" ref="I74:I111" si="2">SUM(B74:H74)</f>
        <v>39945</v>
      </c>
      <c r="J74" s="848">
        <f t="shared" ref="J74:J111" si="3">I74-B74</f>
        <v>21107</v>
      </c>
    </row>
    <row r="75" spans="1:10" x14ac:dyDescent="0.2">
      <c r="A75" s="847" t="s">
        <v>245</v>
      </c>
      <c r="B75" s="848">
        <v>2878513</v>
      </c>
      <c r="C75" s="848">
        <v>265768</v>
      </c>
      <c r="D75" s="848">
        <v>564467</v>
      </c>
      <c r="E75" s="848">
        <v>481542</v>
      </c>
      <c r="F75" s="848">
        <v>98749</v>
      </c>
      <c r="G75" s="848">
        <v>266833</v>
      </c>
      <c r="H75" s="848">
        <v>269993</v>
      </c>
      <c r="I75" s="848">
        <f t="shared" si="2"/>
        <v>4825865</v>
      </c>
      <c r="J75" s="848">
        <f t="shared" si="3"/>
        <v>1947352</v>
      </c>
    </row>
    <row r="76" spans="1:10" x14ac:dyDescent="0.2">
      <c r="A76" s="847" t="s">
        <v>246</v>
      </c>
      <c r="B76" s="848">
        <v>2310454</v>
      </c>
      <c r="C76" s="848">
        <v>126924</v>
      </c>
      <c r="D76" s="848">
        <v>128767</v>
      </c>
      <c r="E76" s="848">
        <v>146001</v>
      </c>
      <c r="F76" s="848">
        <v>37390</v>
      </c>
      <c r="G76" s="848">
        <v>707281</v>
      </c>
      <c r="H76" s="848">
        <v>44487</v>
      </c>
      <c r="I76" s="848">
        <f t="shared" si="2"/>
        <v>3501304</v>
      </c>
      <c r="J76" s="848">
        <f t="shared" si="3"/>
        <v>1190850</v>
      </c>
    </row>
    <row r="77" spans="1:10" x14ac:dyDescent="0.2">
      <c r="A77" s="847" t="s">
        <v>247</v>
      </c>
      <c r="B77" s="848">
        <v>314315</v>
      </c>
      <c r="C77" s="848">
        <v>87128</v>
      </c>
      <c r="D77" s="848">
        <v>758958</v>
      </c>
      <c r="E77" s="848">
        <v>604873</v>
      </c>
      <c r="F77" s="848">
        <v>112968</v>
      </c>
      <c r="G77" s="848">
        <v>154503</v>
      </c>
      <c r="H77" s="848">
        <v>36340</v>
      </c>
      <c r="I77" s="848">
        <f t="shared" si="2"/>
        <v>2069085</v>
      </c>
      <c r="J77" s="848">
        <f t="shared" si="3"/>
        <v>1754770</v>
      </c>
    </row>
    <row r="78" spans="1:10" x14ac:dyDescent="0.2">
      <c r="A78" s="847" t="s">
        <v>248</v>
      </c>
      <c r="B78" s="848">
        <v>0</v>
      </c>
      <c r="C78" s="848">
        <v>2909</v>
      </c>
      <c r="D78" s="848" t="s">
        <v>170</v>
      </c>
      <c r="E78" s="848" t="s">
        <v>170</v>
      </c>
      <c r="F78" s="848" t="s">
        <v>170</v>
      </c>
      <c r="G78" s="848">
        <v>0</v>
      </c>
      <c r="H78" s="848">
        <v>0</v>
      </c>
      <c r="I78" s="848">
        <f t="shared" si="2"/>
        <v>2909</v>
      </c>
      <c r="J78" s="848">
        <f t="shared" si="3"/>
        <v>2909</v>
      </c>
    </row>
    <row r="79" spans="1:10" x14ac:dyDescent="0.2">
      <c r="A79" s="847" t="s">
        <v>249</v>
      </c>
      <c r="B79" s="848">
        <v>0</v>
      </c>
      <c r="C79" s="848">
        <v>2331</v>
      </c>
      <c r="D79" s="848" t="s">
        <v>170</v>
      </c>
      <c r="E79" s="848" t="s">
        <v>170</v>
      </c>
      <c r="F79" s="848" t="s">
        <v>170</v>
      </c>
      <c r="G79" s="848">
        <v>0</v>
      </c>
      <c r="H79" s="848">
        <v>0</v>
      </c>
      <c r="I79" s="848">
        <f t="shared" si="2"/>
        <v>2331</v>
      </c>
      <c r="J79" s="848">
        <f t="shared" si="3"/>
        <v>2331</v>
      </c>
    </row>
    <row r="80" spans="1:10" x14ac:dyDescent="0.2">
      <c r="A80" s="847" t="s">
        <v>250</v>
      </c>
      <c r="B80" s="848">
        <v>0</v>
      </c>
      <c r="C80" s="848">
        <v>0</v>
      </c>
      <c r="D80" s="848" t="s">
        <v>170</v>
      </c>
      <c r="E80" s="848" t="s">
        <v>170</v>
      </c>
      <c r="F80" s="848" t="s">
        <v>170</v>
      </c>
      <c r="G80" s="848">
        <v>0</v>
      </c>
      <c r="H80" s="848">
        <v>0</v>
      </c>
      <c r="I80" s="848">
        <f t="shared" si="2"/>
        <v>0</v>
      </c>
      <c r="J80" s="848">
        <f t="shared" si="3"/>
        <v>0</v>
      </c>
    </row>
    <row r="81" spans="1:10" x14ac:dyDescent="0.2">
      <c r="A81" s="847" t="s">
        <v>251</v>
      </c>
      <c r="B81" s="848">
        <v>2</v>
      </c>
      <c r="C81" s="848">
        <v>0</v>
      </c>
      <c r="D81" s="848" t="s">
        <v>170</v>
      </c>
      <c r="E81" s="848" t="s">
        <v>170</v>
      </c>
      <c r="F81" s="848" t="s">
        <v>170</v>
      </c>
      <c r="G81" s="848">
        <v>0</v>
      </c>
      <c r="H81" s="848">
        <v>0</v>
      </c>
      <c r="I81" s="848">
        <f t="shared" si="2"/>
        <v>2</v>
      </c>
      <c r="J81" s="848">
        <f t="shared" si="3"/>
        <v>0</v>
      </c>
    </row>
    <row r="82" spans="1:10" x14ac:dyDescent="0.2">
      <c r="A82" s="847" t="s">
        <v>252</v>
      </c>
      <c r="B82" s="848">
        <v>106024</v>
      </c>
      <c r="C82" s="848">
        <v>0</v>
      </c>
      <c r="D82" s="848" t="s">
        <v>170</v>
      </c>
      <c r="E82" s="848">
        <v>114104</v>
      </c>
      <c r="F82" s="848" t="s">
        <v>170</v>
      </c>
      <c r="G82" s="848">
        <v>0</v>
      </c>
      <c r="H82" s="848">
        <v>0</v>
      </c>
      <c r="I82" s="848">
        <f t="shared" si="2"/>
        <v>220128</v>
      </c>
      <c r="J82" s="848">
        <f t="shared" si="3"/>
        <v>114104</v>
      </c>
    </row>
    <row r="83" spans="1:10" x14ac:dyDescent="0.2">
      <c r="A83" s="847" t="s">
        <v>253</v>
      </c>
      <c r="B83" s="848">
        <v>106024</v>
      </c>
      <c r="C83" s="848">
        <v>0</v>
      </c>
      <c r="D83" s="848" t="s">
        <v>170</v>
      </c>
      <c r="E83" s="848">
        <v>114104</v>
      </c>
      <c r="F83" s="848" t="s">
        <v>170</v>
      </c>
      <c r="G83" s="848">
        <v>0</v>
      </c>
      <c r="H83" s="848">
        <v>0</v>
      </c>
      <c r="I83" s="848">
        <f t="shared" si="2"/>
        <v>220128</v>
      </c>
      <c r="J83" s="848">
        <f t="shared" si="3"/>
        <v>114104</v>
      </c>
    </row>
    <row r="84" spans="1:10" x14ac:dyDescent="0.2">
      <c r="A84" s="847" t="s">
        <v>254</v>
      </c>
      <c r="B84" s="848">
        <v>0</v>
      </c>
      <c r="C84" s="848">
        <v>0</v>
      </c>
      <c r="D84" s="848" t="s">
        <v>170</v>
      </c>
      <c r="E84" s="848" t="s">
        <v>170</v>
      </c>
      <c r="F84" s="848" t="s">
        <v>170</v>
      </c>
      <c r="G84" s="848">
        <v>0</v>
      </c>
      <c r="H84" s="848">
        <v>0</v>
      </c>
      <c r="I84" s="848">
        <f t="shared" si="2"/>
        <v>0</v>
      </c>
      <c r="J84" s="848">
        <f t="shared" si="3"/>
        <v>0</v>
      </c>
    </row>
    <row r="85" spans="1:10" x14ac:dyDescent="0.2">
      <c r="A85" s="847" t="s">
        <v>255</v>
      </c>
      <c r="B85" s="848">
        <v>-2918813</v>
      </c>
      <c r="C85" s="848">
        <v>504936</v>
      </c>
      <c r="D85" s="848">
        <v>2815261</v>
      </c>
      <c r="E85" s="848">
        <v>1552011</v>
      </c>
      <c r="F85" s="848">
        <v>422486</v>
      </c>
      <c r="G85" s="848">
        <v>2336234</v>
      </c>
      <c r="H85" s="848">
        <v>1316251</v>
      </c>
      <c r="I85" s="848">
        <f t="shared" si="2"/>
        <v>6028366</v>
      </c>
      <c r="J85" s="848">
        <f t="shared" si="3"/>
        <v>8947179</v>
      </c>
    </row>
    <row r="86" spans="1:10" x14ac:dyDescent="0.2">
      <c r="A86" s="847" t="s">
        <v>256</v>
      </c>
      <c r="B86" s="848">
        <v>-5133826</v>
      </c>
      <c r="C86" s="848">
        <v>303339</v>
      </c>
      <c r="D86" s="848">
        <v>2462783</v>
      </c>
      <c r="E86" s="848">
        <v>1344480</v>
      </c>
      <c r="F86" s="848">
        <v>377583</v>
      </c>
      <c r="G86" s="848">
        <v>1964116</v>
      </c>
      <c r="H86" s="848">
        <v>1195289</v>
      </c>
      <c r="I86" s="848">
        <f t="shared" si="2"/>
        <v>2513764</v>
      </c>
      <c r="J86" s="848">
        <f t="shared" si="3"/>
        <v>7647590</v>
      </c>
    </row>
    <row r="87" spans="1:10" x14ac:dyDescent="0.2">
      <c r="A87" s="847" t="s">
        <v>257</v>
      </c>
      <c r="B87" s="848">
        <v>2215013</v>
      </c>
      <c r="C87" s="848">
        <v>201597</v>
      </c>
      <c r="D87" s="848">
        <v>352478</v>
      </c>
      <c r="E87" s="848">
        <v>207531</v>
      </c>
      <c r="F87" s="848">
        <v>44903</v>
      </c>
      <c r="G87" s="848">
        <v>372118</v>
      </c>
      <c r="H87" s="848">
        <v>120962</v>
      </c>
      <c r="I87" s="848">
        <f t="shared" si="2"/>
        <v>3514602</v>
      </c>
      <c r="J87" s="848">
        <f t="shared" si="3"/>
        <v>1299589</v>
      </c>
    </row>
    <row r="88" spans="1:10" x14ac:dyDescent="0.2">
      <c r="A88" s="847" t="s">
        <v>258</v>
      </c>
      <c r="B88" s="848">
        <v>50675</v>
      </c>
      <c r="C88" s="848">
        <v>0</v>
      </c>
      <c r="D88" s="848">
        <v>37587</v>
      </c>
      <c r="E88" s="848">
        <v>50392</v>
      </c>
      <c r="F88" s="848" t="s">
        <v>170</v>
      </c>
      <c r="G88" s="848">
        <v>44969</v>
      </c>
      <c r="H88" s="848">
        <v>0</v>
      </c>
      <c r="I88" s="848">
        <f t="shared" si="2"/>
        <v>183623</v>
      </c>
      <c r="J88" s="848">
        <f t="shared" si="3"/>
        <v>132948</v>
      </c>
    </row>
    <row r="89" spans="1:10" x14ac:dyDescent="0.2">
      <c r="A89" s="847" t="s">
        <v>259</v>
      </c>
      <c r="B89" s="848">
        <v>6325</v>
      </c>
      <c r="C89" s="848">
        <v>278</v>
      </c>
      <c r="D89" s="848">
        <v>2161</v>
      </c>
      <c r="E89" s="848">
        <v>408</v>
      </c>
      <c r="F89" s="848">
        <v>176</v>
      </c>
      <c r="G89" s="848">
        <v>1424</v>
      </c>
      <c r="H89" s="848">
        <v>1227</v>
      </c>
      <c r="I89" s="848">
        <f t="shared" si="2"/>
        <v>11999</v>
      </c>
      <c r="J89" s="848">
        <f t="shared" si="3"/>
        <v>5674</v>
      </c>
    </row>
    <row r="90" spans="1:10" x14ac:dyDescent="0.2">
      <c r="A90" s="847" t="s">
        <v>260</v>
      </c>
      <c r="B90" s="848">
        <v>340375</v>
      </c>
      <c r="C90" s="848">
        <v>263</v>
      </c>
      <c r="D90" s="848" t="s">
        <v>170</v>
      </c>
      <c r="E90" s="848">
        <v>2475</v>
      </c>
      <c r="F90" s="848" t="s">
        <v>170</v>
      </c>
      <c r="G90" s="848">
        <v>8459</v>
      </c>
      <c r="H90" s="848">
        <v>0</v>
      </c>
      <c r="I90" s="848">
        <f t="shared" si="2"/>
        <v>351572</v>
      </c>
      <c r="J90" s="848">
        <f t="shared" si="3"/>
        <v>11197</v>
      </c>
    </row>
    <row r="91" spans="1:10" x14ac:dyDescent="0.2">
      <c r="A91" s="847" t="s">
        <v>261</v>
      </c>
      <c r="B91" s="848">
        <v>19861955</v>
      </c>
      <c r="C91" s="848">
        <v>2368924</v>
      </c>
      <c r="D91" s="848">
        <v>3122615</v>
      </c>
      <c r="E91" s="848">
        <v>2086259</v>
      </c>
      <c r="F91" s="848">
        <v>369312</v>
      </c>
      <c r="G91" s="848">
        <v>2946186</v>
      </c>
      <c r="H91" s="848">
        <v>1041923</v>
      </c>
      <c r="I91" s="848">
        <f t="shared" si="2"/>
        <v>31797174</v>
      </c>
      <c r="J91" s="848">
        <f t="shared" si="3"/>
        <v>11935219</v>
      </c>
    </row>
    <row r="92" spans="1:10" x14ac:dyDescent="0.2">
      <c r="A92" s="847" t="s">
        <v>262</v>
      </c>
      <c r="B92" s="848">
        <v>19530730</v>
      </c>
      <c r="C92" s="848">
        <v>2316692</v>
      </c>
      <c r="D92" s="848">
        <v>3080041</v>
      </c>
      <c r="E92" s="848">
        <v>2016987</v>
      </c>
      <c r="F92" s="848">
        <v>359669</v>
      </c>
      <c r="G92" s="848">
        <v>2858797</v>
      </c>
      <c r="H92" s="848">
        <v>1010679</v>
      </c>
      <c r="I92" s="848">
        <f t="shared" si="2"/>
        <v>31173595</v>
      </c>
      <c r="J92" s="848">
        <f t="shared" si="3"/>
        <v>11642865</v>
      </c>
    </row>
    <row r="93" spans="1:10" x14ac:dyDescent="0.2">
      <c r="A93" s="847" t="s">
        <v>263</v>
      </c>
      <c r="B93" s="848">
        <v>0</v>
      </c>
      <c r="C93" s="848">
        <v>0</v>
      </c>
      <c r="D93" s="848" t="s">
        <v>170</v>
      </c>
      <c r="E93" s="848">
        <v>214222</v>
      </c>
      <c r="F93" s="848" t="s">
        <v>170</v>
      </c>
      <c r="G93" s="848">
        <v>4</v>
      </c>
      <c r="H93" s="848">
        <v>157</v>
      </c>
      <c r="I93" s="848">
        <f t="shared" si="2"/>
        <v>214383</v>
      </c>
      <c r="J93" s="848">
        <f t="shared" si="3"/>
        <v>214383</v>
      </c>
    </row>
    <row r="94" spans="1:10" x14ac:dyDescent="0.2">
      <c r="A94" s="847" t="s">
        <v>264</v>
      </c>
      <c r="B94" s="848">
        <v>14152722</v>
      </c>
      <c r="C94" s="848">
        <v>1815470</v>
      </c>
      <c r="D94" s="848">
        <v>2122283</v>
      </c>
      <c r="E94" s="848">
        <v>1211344</v>
      </c>
      <c r="F94" s="848">
        <v>264238</v>
      </c>
      <c r="G94" s="848">
        <v>2254328</v>
      </c>
      <c r="H94" s="848">
        <v>646057</v>
      </c>
      <c r="I94" s="848">
        <f t="shared" si="2"/>
        <v>22466442</v>
      </c>
      <c r="J94" s="848">
        <f t="shared" si="3"/>
        <v>8313720</v>
      </c>
    </row>
    <row r="95" spans="1:10" x14ac:dyDescent="0.2">
      <c r="A95" s="847" t="s">
        <v>265</v>
      </c>
      <c r="B95" s="848">
        <v>0</v>
      </c>
      <c r="C95" s="848">
        <v>0</v>
      </c>
      <c r="D95" s="848" t="s">
        <v>170</v>
      </c>
      <c r="E95" s="848" t="s">
        <v>170</v>
      </c>
      <c r="F95" s="848" t="s">
        <v>170</v>
      </c>
      <c r="G95" s="848">
        <v>0</v>
      </c>
      <c r="H95" s="848">
        <v>0</v>
      </c>
      <c r="I95" s="848">
        <f t="shared" si="2"/>
        <v>0</v>
      </c>
      <c r="J95" s="848">
        <f t="shared" si="3"/>
        <v>0</v>
      </c>
    </row>
    <row r="96" spans="1:10" x14ac:dyDescent="0.2">
      <c r="A96" s="847" t="s">
        <v>266</v>
      </c>
      <c r="B96" s="848">
        <v>0</v>
      </c>
      <c r="C96" s="848">
        <v>0</v>
      </c>
      <c r="D96" s="848" t="s">
        <v>170</v>
      </c>
      <c r="E96" s="848" t="s">
        <v>170</v>
      </c>
      <c r="F96" s="848" t="s">
        <v>170</v>
      </c>
      <c r="G96" s="848">
        <v>0</v>
      </c>
      <c r="H96" s="848">
        <v>0</v>
      </c>
      <c r="I96" s="848">
        <f t="shared" si="2"/>
        <v>0</v>
      </c>
      <c r="J96" s="848">
        <f t="shared" si="3"/>
        <v>0</v>
      </c>
    </row>
    <row r="97" spans="1:10" x14ac:dyDescent="0.2">
      <c r="A97" s="847" t="s">
        <v>267</v>
      </c>
      <c r="B97" s="848">
        <v>464846</v>
      </c>
      <c r="C97" s="848">
        <v>0</v>
      </c>
      <c r="D97" s="848">
        <v>54264</v>
      </c>
      <c r="E97" s="848">
        <v>11822</v>
      </c>
      <c r="F97" s="848" t="s">
        <v>170</v>
      </c>
      <c r="G97" s="848">
        <v>4703</v>
      </c>
      <c r="H97" s="848">
        <v>17540</v>
      </c>
      <c r="I97" s="848">
        <f t="shared" si="2"/>
        <v>553175</v>
      </c>
      <c r="J97" s="848">
        <f t="shared" si="3"/>
        <v>88329</v>
      </c>
    </row>
    <row r="98" spans="1:10" x14ac:dyDescent="0.2">
      <c r="A98" s="847" t="s">
        <v>268</v>
      </c>
      <c r="B98" s="848">
        <v>4397544</v>
      </c>
      <c r="C98" s="848">
        <v>498131</v>
      </c>
      <c r="D98" s="848">
        <v>897216</v>
      </c>
      <c r="E98" s="848">
        <v>578089</v>
      </c>
      <c r="F98" s="848">
        <v>95294</v>
      </c>
      <c r="G98" s="848">
        <v>598141</v>
      </c>
      <c r="H98" s="848">
        <v>345237</v>
      </c>
      <c r="I98" s="848">
        <f t="shared" si="2"/>
        <v>7409652</v>
      </c>
      <c r="J98" s="848">
        <f t="shared" si="3"/>
        <v>3012108</v>
      </c>
    </row>
    <row r="99" spans="1:10" x14ac:dyDescent="0.2">
      <c r="A99" s="847" t="s">
        <v>269</v>
      </c>
      <c r="B99" s="848">
        <v>515618</v>
      </c>
      <c r="C99" s="848">
        <v>3091</v>
      </c>
      <c r="D99" s="848">
        <v>6278</v>
      </c>
      <c r="E99" s="848">
        <v>1510</v>
      </c>
      <c r="F99" s="848">
        <v>137</v>
      </c>
      <c r="G99" s="848">
        <v>1621</v>
      </c>
      <c r="H99" s="848">
        <v>1688</v>
      </c>
      <c r="I99" s="848">
        <f t="shared" si="2"/>
        <v>529943</v>
      </c>
      <c r="J99" s="848">
        <f t="shared" si="3"/>
        <v>14325</v>
      </c>
    </row>
    <row r="100" spans="1:10" x14ac:dyDescent="0.2">
      <c r="A100" s="847" t="s">
        <v>270</v>
      </c>
      <c r="B100" s="848">
        <v>0</v>
      </c>
      <c r="C100" s="848">
        <v>0</v>
      </c>
      <c r="D100" s="848" t="s">
        <v>170</v>
      </c>
      <c r="E100" s="848" t="s">
        <v>170</v>
      </c>
      <c r="F100" s="848" t="s">
        <v>170</v>
      </c>
      <c r="G100" s="848">
        <v>0</v>
      </c>
      <c r="H100" s="848">
        <v>0</v>
      </c>
      <c r="I100" s="848">
        <f t="shared" si="2"/>
        <v>0</v>
      </c>
      <c r="J100" s="848">
        <f t="shared" si="3"/>
        <v>0</v>
      </c>
    </row>
    <row r="101" spans="1:10" x14ac:dyDescent="0.2">
      <c r="A101" s="847" t="s">
        <v>271</v>
      </c>
      <c r="B101" s="848">
        <v>0</v>
      </c>
      <c r="C101" s="848">
        <v>0</v>
      </c>
      <c r="D101" s="848" t="s">
        <v>170</v>
      </c>
      <c r="E101" s="848" t="s">
        <v>170</v>
      </c>
      <c r="F101" s="848" t="s">
        <v>170</v>
      </c>
      <c r="G101" s="848">
        <v>0</v>
      </c>
      <c r="H101" s="848">
        <v>0</v>
      </c>
      <c r="I101" s="848">
        <f t="shared" si="2"/>
        <v>0</v>
      </c>
      <c r="J101" s="848">
        <f t="shared" si="3"/>
        <v>0</v>
      </c>
    </row>
    <row r="102" spans="1:10" x14ac:dyDescent="0.2">
      <c r="A102" s="847" t="s">
        <v>272</v>
      </c>
      <c r="B102" s="848">
        <v>0</v>
      </c>
      <c r="C102" s="848">
        <v>0</v>
      </c>
      <c r="D102" s="848" t="s">
        <v>170</v>
      </c>
      <c r="E102" s="848" t="s">
        <v>170</v>
      </c>
      <c r="F102" s="848" t="s">
        <v>170</v>
      </c>
      <c r="G102" s="848">
        <v>0</v>
      </c>
      <c r="H102" s="848">
        <v>0</v>
      </c>
      <c r="I102" s="848">
        <f t="shared" si="2"/>
        <v>0</v>
      </c>
      <c r="J102" s="848">
        <f t="shared" si="3"/>
        <v>0</v>
      </c>
    </row>
    <row r="103" spans="1:10" x14ac:dyDescent="0.2">
      <c r="A103" s="847" t="s">
        <v>273</v>
      </c>
      <c r="B103" s="848">
        <v>331225</v>
      </c>
      <c r="C103" s="848">
        <v>52232</v>
      </c>
      <c r="D103" s="848">
        <v>42574</v>
      </c>
      <c r="E103" s="848">
        <v>69272</v>
      </c>
      <c r="F103" s="848">
        <v>9643</v>
      </c>
      <c r="G103" s="848">
        <v>87389</v>
      </c>
      <c r="H103" s="848">
        <v>31244</v>
      </c>
      <c r="I103" s="848">
        <f t="shared" si="2"/>
        <v>623579</v>
      </c>
      <c r="J103" s="848">
        <f t="shared" si="3"/>
        <v>292354</v>
      </c>
    </row>
    <row r="104" spans="1:10" x14ac:dyDescent="0.2">
      <c r="A104" s="847" t="s">
        <v>274</v>
      </c>
      <c r="B104" s="848">
        <v>20817</v>
      </c>
      <c r="C104" s="848">
        <v>2353</v>
      </c>
      <c r="D104" s="848">
        <v>1741</v>
      </c>
      <c r="E104" s="848">
        <v>3368</v>
      </c>
      <c r="F104" s="848">
        <v>487</v>
      </c>
      <c r="G104" s="848">
        <v>9848</v>
      </c>
      <c r="H104" s="848">
        <v>1480</v>
      </c>
      <c r="I104" s="848">
        <f t="shared" si="2"/>
        <v>40094</v>
      </c>
      <c r="J104" s="848">
        <f t="shared" si="3"/>
        <v>19277</v>
      </c>
    </row>
    <row r="105" spans="1:10" x14ac:dyDescent="0.2">
      <c r="A105" s="847" t="s">
        <v>275</v>
      </c>
      <c r="B105" s="848">
        <v>61864</v>
      </c>
      <c r="C105" s="848">
        <v>7019</v>
      </c>
      <c r="D105" s="848">
        <v>8324</v>
      </c>
      <c r="E105" s="848">
        <v>8075</v>
      </c>
      <c r="F105" s="848">
        <v>1315</v>
      </c>
      <c r="G105" s="848">
        <v>19488</v>
      </c>
      <c r="H105" s="848">
        <v>2552</v>
      </c>
      <c r="I105" s="848">
        <f t="shared" si="2"/>
        <v>108637</v>
      </c>
      <c r="J105" s="848">
        <f t="shared" si="3"/>
        <v>46773</v>
      </c>
    </row>
    <row r="106" spans="1:10" x14ac:dyDescent="0.2">
      <c r="A106" s="847" t="s">
        <v>276</v>
      </c>
      <c r="B106" s="848">
        <v>248544</v>
      </c>
      <c r="C106" s="848">
        <v>42860</v>
      </c>
      <c r="D106" s="848">
        <v>32509</v>
      </c>
      <c r="E106" s="848">
        <v>57829</v>
      </c>
      <c r="F106" s="848">
        <v>7841</v>
      </c>
      <c r="G106" s="848">
        <v>58053</v>
      </c>
      <c r="H106" s="848">
        <v>27212</v>
      </c>
      <c r="I106" s="848">
        <f t="shared" si="2"/>
        <v>474848</v>
      </c>
      <c r="J106" s="848">
        <f t="shared" si="3"/>
        <v>226304</v>
      </c>
    </row>
    <row r="107" spans="1:10" x14ac:dyDescent="0.2">
      <c r="A107" s="847" t="s">
        <v>277</v>
      </c>
      <c r="B107" s="848">
        <v>0</v>
      </c>
      <c r="C107" s="848">
        <v>0</v>
      </c>
      <c r="D107" s="848" t="s">
        <v>170</v>
      </c>
      <c r="E107" s="848" t="s">
        <v>170</v>
      </c>
      <c r="F107" s="848" t="s">
        <v>170</v>
      </c>
      <c r="G107" s="848">
        <v>0</v>
      </c>
      <c r="H107" s="848">
        <v>0</v>
      </c>
      <c r="I107" s="848">
        <f t="shared" si="2"/>
        <v>0</v>
      </c>
      <c r="J107" s="848">
        <f>I107-B107</f>
        <v>0</v>
      </c>
    </row>
    <row r="108" spans="1:10" x14ac:dyDescent="0.2">
      <c r="A108" s="847" t="s">
        <v>278</v>
      </c>
      <c r="B108" s="848">
        <v>89</v>
      </c>
      <c r="C108" s="848">
        <v>0</v>
      </c>
      <c r="D108" s="848" t="s">
        <v>170</v>
      </c>
      <c r="E108" s="848">
        <v>121</v>
      </c>
      <c r="F108" s="848" t="s">
        <v>170</v>
      </c>
      <c r="G108" s="848">
        <v>0</v>
      </c>
      <c r="H108" s="848">
        <v>29</v>
      </c>
      <c r="I108" s="848">
        <f t="shared" si="2"/>
        <v>239</v>
      </c>
      <c r="J108" s="848">
        <f t="shared" si="3"/>
        <v>150</v>
      </c>
    </row>
    <row r="109" spans="1:10" x14ac:dyDescent="0.2">
      <c r="A109" s="847" t="s">
        <v>279</v>
      </c>
      <c r="B109" s="848">
        <v>0</v>
      </c>
      <c r="C109" s="848">
        <v>0</v>
      </c>
      <c r="D109" s="848" t="s">
        <v>170</v>
      </c>
      <c r="E109" s="848">
        <v>121</v>
      </c>
      <c r="F109" s="848" t="s">
        <v>170</v>
      </c>
      <c r="G109" s="848">
        <v>0</v>
      </c>
      <c r="H109" s="848">
        <v>29</v>
      </c>
      <c r="I109" s="848">
        <f t="shared" si="2"/>
        <v>150</v>
      </c>
      <c r="J109" s="848">
        <f t="shared" si="3"/>
        <v>150</v>
      </c>
    </row>
    <row r="110" spans="1:10" x14ac:dyDescent="0.2">
      <c r="A110" s="847" t="s">
        <v>280</v>
      </c>
      <c r="B110" s="848">
        <v>89</v>
      </c>
      <c r="C110" s="848">
        <v>0</v>
      </c>
      <c r="D110" s="848" t="s">
        <v>170</v>
      </c>
      <c r="E110" s="848" t="s">
        <v>170</v>
      </c>
      <c r="F110" s="848" t="s">
        <v>170</v>
      </c>
      <c r="G110" s="848">
        <v>0</v>
      </c>
      <c r="H110" s="848">
        <v>0</v>
      </c>
      <c r="I110" s="848">
        <f t="shared" si="2"/>
        <v>89</v>
      </c>
      <c r="J110" s="848">
        <f t="shared" si="3"/>
        <v>0</v>
      </c>
    </row>
    <row r="111" spans="1:10" x14ac:dyDescent="0.2">
      <c r="A111" s="847" t="s">
        <v>281</v>
      </c>
      <c r="B111" s="848">
        <v>25768979</v>
      </c>
      <c r="C111" s="848">
        <v>3616445</v>
      </c>
      <c r="D111" s="848">
        <v>7930220</v>
      </c>
      <c r="E111" s="848">
        <v>5890410</v>
      </c>
      <c r="F111" s="848">
        <v>1155070</v>
      </c>
      <c r="G111" s="848">
        <v>7702495</v>
      </c>
      <c r="H111" s="848">
        <v>2857719</v>
      </c>
      <c r="I111" s="848">
        <f t="shared" si="2"/>
        <v>54921338</v>
      </c>
      <c r="J111" s="848">
        <f t="shared" si="3"/>
        <v>29152359</v>
      </c>
    </row>
  </sheetData>
  <mergeCells count="2">
    <mergeCell ref="B2:J2"/>
    <mergeCell ref="B67:J67"/>
  </mergeCells>
  <pageMargins left="0.7" right="0.7" top="0.78740157499999996" bottom="0.78740157499999996" header="0.3" footer="0.3"/>
  <pageSetup paperSize="9" scale="68" orientation="landscape" r:id="rId1"/>
  <rowBreaks count="1" manualBreakCount="1">
    <brk id="63" max="16383" man="1"/>
  </rowBreaks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L83"/>
  <sheetViews>
    <sheetView topLeftCell="B1" zoomScaleNormal="100" workbookViewId="0">
      <selection activeCell="B1" sqref="B1"/>
    </sheetView>
  </sheetViews>
  <sheetFormatPr defaultRowHeight="12" x14ac:dyDescent="0.2"/>
  <cols>
    <col min="1" max="1" width="14.5" style="850" hidden="1" customWidth="1"/>
    <col min="2" max="2" width="65" style="850" customWidth="1"/>
    <col min="3" max="3" width="14.83203125" style="851" hidden="1" customWidth="1"/>
    <col min="4" max="4" width="16.5" style="852" hidden="1" customWidth="1"/>
    <col min="5" max="5" width="15" style="850" hidden="1" customWidth="1"/>
    <col min="6" max="6" width="14.83203125" style="853" hidden="1" customWidth="1"/>
    <col min="7" max="7" width="15.6640625" style="850" hidden="1" customWidth="1"/>
    <col min="8" max="8" width="14.6640625" style="850" hidden="1" customWidth="1"/>
    <col min="9" max="9" width="16.6640625" style="850" hidden="1" customWidth="1"/>
    <col min="10" max="10" width="15.83203125" style="850" hidden="1" customWidth="1"/>
    <col min="11" max="11" width="16.5" style="850" hidden="1" customWidth="1"/>
    <col min="12" max="12" width="15" style="850" hidden="1" customWidth="1"/>
    <col min="13" max="13" width="12" style="850" hidden="1" customWidth="1"/>
    <col min="14" max="14" width="11.83203125" style="850" hidden="1" customWidth="1"/>
    <col min="15" max="15" width="12.83203125" style="850" hidden="1" customWidth="1"/>
    <col min="16" max="16" width="15" style="850" hidden="1" customWidth="1"/>
    <col min="17" max="18" width="14.5" style="850" hidden="1" customWidth="1"/>
    <col min="19" max="19" width="18" style="852" hidden="1" customWidth="1"/>
    <col min="20" max="20" width="19.6640625" style="850" hidden="1" customWidth="1"/>
    <col min="21" max="21" width="19.5" style="850" hidden="1" customWidth="1"/>
    <col min="22" max="22" width="23.5" style="850" hidden="1" customWidth="1"/>
    <col min="23" max="23" width="19.33203125" style="852" hidden="1" customWidth="1"/>
    <col min="24" max="24" width="17.83203125" style="852" hidden="1" customWidth="1"/>
    <col min="25" max="25" width="17.1640625" style="852" hidden="1" customWidth="1"/>
    <col min="26" max="26" width="18.83203125" style="850" hidden="1" customWidth="1"/>
    <col min="27" max="27" width="17.1640625" style="850" hidden="1" customWidth="1"/>
    <col min="28" max="28" width="18.33203125" style="850" hidden="1" customWidth="1"/>
    <col min="29" max="29" width="18.83203125" style="855" customWidth="1"/>
    <col min="30" max="30" width="17.1640625" style="856" customWidth="1"/>
    <col min="31" max="31" width="18.33203125" style="856" customWidth="1"/>
    <col min="32" max="32" width="20.33203125" style="850" customWidth="1"/>
    <col min="33" max="33" width="16.33203125" style="850" customWidth="1"/>
    <col min="34" max="34" width="19.83203125" style="850" customWidth="1"/>
    <col min="35" max="35" width="20.5" style="850" customWidth="1"/>
    <col min="36" max="36" width="19.33203125" style="850" customWidth="1"/>
    <col min="37" max="37" width="13.83203125" style="850" customWidth="1"/>
    <col min="38" max="16384" width="9.33203125" style="850"/>
  </cols>
  <sheetData>
    <row r="2" spans="2:37" ht="5.25" customHeight="1" thickBot="1" x14ac:dyDescent="0.25">
      <c r="M2" s="854"/>
    </row>
    <row r="3" spans="2:37" ht="58.5" customHeight="1" thickBot="1" x14ac:dyDescent="0.25">
      <c r="B3" s="857"/>
      <c r="C3" s="858"/>
      <c r="D3" s="859" t="s">
        <v>282</v>
      </c>
      <c r="E3" s="860"/>
      <c r="F3" s="861"/>
      <c r="G3" s="862" t="s">
        <v>283</v>
      </c>
      <c r="H3" s="862"/>
      <c r="I3" s="863"/>
      <c r="J3" s="864"/>
      <c r="K3" s="865"/>
      <c r="L3" s="865"/>
      <c r="M3" s="866"/>
      <c r="N3" s="867"/>
      <c r="O3" s="867"/>
      <c r="P3" s="866"/>
      <c r="Q3" s="867"/>
      <c r="R3" s="867"/>
      <c r="S3" s="868"/>
      <c r="T3" s="869"/>
      <c r="U3" s="870"/>
      <c r="V3" s="870"/>
      <c r="W3" s="871"/>
      <c r="X3" s="872"/>
      <c r="Y3" s="872"/>
    </row>
    <row r="4" spans="2:37" ht="27.75" customHeight="1" thickTop="1" thickBot="1" x14ac:dyDescent="0.25">
      <c r="B4" s="873" t="s">
        <v>284</v>
      </c>
      <c r="C4" s="874" t="s">
        <v>285</v>
      </c>
      <c r="D4" s="875" t="s">
        <v>285</v>
      </c>
      <c r="E4" s="876" t="s">
        <v>286</v>
      </c>
      <c r="F4" s="877" t="s">
        <v>287</v>
      </c>
      <c r="G4" s="878" t="s">
        <v>288</v>
      </c>
      <c r="H4" s="879" t="s">
        <v>286</v>
      </c>
      <c r="I4" s="880" t="s">
        <v>287</v>
      </c>
      <c r="J4" s="881" t="s">
        <v>47</v>
      </c>
      <c r="K4" s="882" t="s">
        <v>286</v>
      </c>
      <c r="L4" s="883" t="s">
        <v>287</v>
      </c>
      <c r="M4" s="884" t="s">
        <v>150</v>
      </c>
      <c r="N4" s="885" t="s">
        <v>286</v>
      </c>
      <c r="O4" s="880" t="s">
        <v>287</v>
      </c>
      <c r="P4" s="873" t="s">
        <v>150</v>
      </c>
      <c r="Q4" s="886" t="s">
        <v>286</v>
      </c>
      <c r="R4" s="887" t="s">
        <v>287</v>
      </c>
      <c r="S4" s="888" t="s">
        <v>47</v>
      </c>
      <c r="T4" s="889" t="s">
        <v>150</v>
      </c>
      <c r="U4" s="890" t="s">
        <v>286</v>
      </c>
      <c r="V4" s="891" t="s">
        <v>287</v>
      </c>
      <c r="W4" s="892" t="s">
        <v>289</v>
      </c>
      <c r="X4" s="890" t="s">
        <v>286</v>
      </c>
      <c r="Y4" s="891" t="s">
        <v>287</v>
      </c>
      <c r="Z4" s="893" t="s">
        <v>289</v>
      </c>
      <c r="AA4" s="890" t="s">
        <v>286</v>
      </c>
      <c r="AB4" s="894" t="s">
        <v>287</v>
      </c>
      <c r="AC4" s="895" t="s">
        <v>285</v>
      </c>
      <c r="AD4" s="896" t="s">
        <v>286</v>
      </c>
      <c r="AE4" s="897" t="s">
        <v>287</v>
      </c>
      <c r="AF4" s="895" t="s">
        <v>285</v>
      </c>
      <c r="AG4" s="896" t="s">
        <v>286</v>
      </c>
      <c r="AH4" s="897" t="s">
        <v>287</v>
      </c>
      <c r="AI4" s="898" t="s">
        <v>289</v>
      </c>
      <c r="AJ4" s="896" t="s">
        <v>286</v>
      </c>
      <c r="AK4" s="891" t="s">
        <v>287</v>
      </c>
    </row>
    <row r="5" spans="2:37" ht="15.75" thickBot="1" x14ac:dyDescent="0.3">
      <c r="B5" s="899" t="s">
        <v>290</v>
      </c>
      <c r="C5" s="900" t="s">
        <v>291</v>
      </c>
      <c r="D5" s="901" t="s">
        <v>291</v>
      </c>
      <c r="E5" s="902" t="s">
        <v>291</v>
      </c>
      <c r="F5" s="903" t="s">
        <v>292</v>
      </c>
      <c r="G5" s="904" t="s">
        <v>291</v>
      </c>
      <c r="H5" s="905" t="s">
        <v>291</v>
      </c>
      <c r="I5" s="906" t="s">
        <v>292</v>
      </c>
      <c r="J5" s="907" t="s">
        <v>291</v>
      </c>
      <c r="K5" s="908" t="s">
        <v>291</v>
      </c>
      <c r="L5" s="909" t="s">
        <v>292</v>
      </c>
      <c r="M5" s="907" t="s">
        <v>291</v>
      </c>
      <c r="N5" s="910" t="s">
        <v>291</v>
      </c>
      <c r="O5" s="906" t="s">
        <v>292</v>
      </c>
      <c r="P5" s="911" t="s">
        <v>291</v>
      </c>
      <c r="Q5" s="912" t="s">
        <v>291</v>
      </c>
      <c r="R5" s="913" t="s">
        <v>292</v>
      </c>
      <c r="S5" s="901" t="s">
        <v>291</v>
      </c>
      <c r="T5" s="914" t="s">
        <v>291</v>
      </c>
      <c r="U5" s="915" t="s">
        <v>291</v>
      </c>
      <c r="V5" s="916" t="s">
        <v>292</v>
      </c>
      <c r="W5" s="917" t="s">
        <v>291</v>
      </c>
      <c r="X5" s="918" t="s">
        <v>291</v>
      </c>
      <c r="Y5" s="919" t="s">
        <v>292</v>
      </c>
      <c r="Z5" s="920" t="s">
        <v>291</v>
      </c>
      <c r="AA5" s="918" t="s">
        <v>291</v>
      </c>
      <c r="AB5" s="921" t="s">
        <v>292</v>
      </c>
      <c r="AC5" s="920" t="s">
        <v>291</v>
      </c>
      <c r="AD5" s="922" t="s">
        <v>291</v>
      </c>
      <c r="AE5" s="920" t="s">
        <v>292</v>
      </c>
      <c r="AF5" s="920" t="s">
        <v>291</v>
      </c>
      <c r="AG5" s="922" t="s">
        <v>291</v>
      </c>
      <c r="AH5" s="920" t="s">
        <v>292</v>
      </c>
      <c r="AI5" s="923" t="s">
        <v>291</v>
      </c>
      <c r="AJ5" s="922" t="s">
        <v>291</v>
      </c>
      <c r="AK5" s="919" t="s">
        <v>292</v>
      </c>
    </row>
    <row r="6" spans="2:37" ht="12.75" thickBot="1" x14ac:dyDescent="0.25">
      <c r="B6" s="924"/>
      <c r="C6" s="925">
        <v>2002</v>
      </c>
      <c r="D6" s="926">
        <v>2003</v>
      </c>
      <c r="E6" s="927" t="s">
        <v>43</v>
      </c>
      <c r="F6" s="928" t="s">
        <v>43</v>
      </c>
      <c r="G6" s="929">
        <v>2004</v>
      </c>
      <c r="H6" s="930" t="s">
        <v>293</v>
      </c>
      <c r="I6" s="930" t="s">
        <v>293</v>
      </c>
      <c r="J6" s="931">
        <v>2005</v>
      </c>
      <c r="K6" s="932" t="s">
        <v>294</v>
      </c>
      <c r="L6" s="933" t="s">
        <v>294</v>
      </c>
      <c r="M6" s="934" t="s">
        <v>295</v>
      </c>
      <c r="N6" s="935" t="s">
        <v>296</v>
      </c>
      <c r="O6" s="930" t="s">
        <v>296</v>
      </c>
      <c r="P6" s="936" t="s">
        <v>297</v>
      </c>
      <c r="Q6" s="937" t="s">
        <v>298</v>
      </c>
      <c r="R6" s="938" t="s">
        <v>298</v>
      </c>
      <c r="S6" s="939" t="s">
        <v>299</v>
      </c>
      <c r="T6" s="940" t="s">
        <v>300</v>
      </c>
      <c r="U6" s="941" t="s">
        <v>301</v>
      </c>
      <c r="V6" s="942" t="s">
        <v>302</v>
      </c>
      <c r="W6" s="943" t="s">
        <v>303</v>
      </c>
      <c r="X6" s="941" t="s">
        <v>304</v>
      </c>
      <c r="Y6" s="944" t="s">
        <v>305</v>
      </c>
      <c r="Z6" s="945" t="s">
        <v>306</v>
      </c>
      <c r="AA6" s="941" t="s">
        <v>307</v>
      </c>
      <c r="AB6" s="946" t="s">
        <v>308</v>
      </c>
      <c r="AC6" s="947" t="s">
        <v>309</v>
      </c>
      <c r="AD6" s="947" t="s">
        <v>310</v>
      </c>
      <c r="AE6" s="947" t="s">
        <v>311</v>
      </c>
      <c r="AF6" s="947" t="s">
        <v>312</v>
      </c>
      <c r="AG6" s="947" t="s">
        <v>313</v>
      </c>
      <c r="AH6" s="947" t="s">
        <v>314</v>
      </c>
      <c r="AI6" s="948" t="s">
        <v>315</v>
      </c>
      <c r="AJ6" s="947" t="s">
        <v>316</v>
      </c>
      <c r="AK6" s="949" t="s">
        <v>317</v>
      </c>
    </row>
    <row r="7" spans="2:37" ht="20.100000000000001" customHeight="1" thickTop="1" thickBot="1" x14ac:dyDescent="0.3">
      <c r="B7" s="950" t="s">
        <v>318</v>
      </c>
      <c r="C7" s="951">
        <v>136288</v>
      </c>
      <c r="D7" s="952">
        <v>147860</v>
      </c>
      <c r="E7" s="953">
        <v>11572</v>
      </c>
      <c r="F7" s="954">
        <v>108.49084292087345</v>
      </c>
      <c r="G7" s="952">
        <v>157053</v>
      </c>
      <c r="H7" s="952">
        <v>9193</v>
      </c>
      <c r="I7" s="954">
        <v>106.21736778033275</v>
      </c>
      <c r="J7" s="955">
        <v>168881</v>
      </c>
      <c r="K7" s="955">
        <v>11828</v>
      </c>
      <c r="L7" s="956">
        <v>107.53121557690717</v>
      </c>
      <c r="M7" s="955">
        <v>182833</v>
      </c>
      <c r="N7" s="957">
        <v>13952</v>
      </c>
      <c r="O7" s="954">
        <v>108.2614385277207</v>
      </c>
      <c r="P7" s="958">
        <v>202808</v>
      </c>
      <c r="Q7" s="959">
        <v>19975</v>
      </c>
      <c r="R7" s="960">
        <v>110.92527060213419</v>
      </c>
      <c r="S7" s="961">
        <v>211360</v>
      </c>
      <c r="T7" s="962">
        <v>212199</v>
      </c>
      <c r="U7" s="963">
        <v>839</v>
      </c>
      <c r="V7" s="964">
        <v>100.39695306585921</v>
      </c>
      <c r="W7" s="965">
        <v>215615</v>
      </c>
      <c r="X7" s="963">
        <v>3416</v>
      </c>
      <c r="Y7" s="964">
        <v>101.60980965980046</v>
      </c>
      <c r="Z7" s="966">
        <v>220391</v>
      </c>
      <c r="AA7" s="963">
        <v>4776</v>
      </c>
      <c r="AB7" s="967">
        <v>102.21505924912459</v>
      </c>
      <c r="AC7" s="968">
        <v>228568</v>
      </c>
      <c r="AD7" s="968">
        <v>-1165</v>
      </c>
      <c r="AE7" s="969">
        <v>99.492889571807268</v>
      </c>
      <c r="AF7" s="968">
        <v>241258.361</v>
      </c>
      <c r="AG7" s="968">
        <v>12690.361000000004</v>
      </c>
      <c r="AH7" s="969">
        <v>105.5521162192433</v>
      </c>
      <c r="AI7" s="970">
        <v>252585.63099999999</v>
      </c>
      <c r="AJ7" s="968">
        <v>11327.26999999999</v>
      </c>
      <c r="AK7" s="971">
        <v>104.69507873345788</v>
      </c>
    </row>
    <row r="8" spans="2:37" ht="20.100000000000001" customHeight="1" x14ac:dyDescent="0.25">
      <c r="B8" s="972" t="s">
        <v>319</v>
      </c>
      <c r="C8" s="973">
        <v>134318</v>
      </c>
      <c r="D8" s="974">
        <v>143430</v>
      </c>
      <c r="E8" s="975">
        <v>9112</v>
      </c>
      <c r="F8" s="976">
        <v>106.78390089191323</v>
      </c>
      <c r="G8" s="974">
        <v>154176</v>
      </c>
      <c r="H8" s="974">
        <v>10746</v>
      </c>
      <c r="I8" s="976">
        <v>107.49215645262498</v>
      </c>
      <c r="J8" s="977">
        <v>164645</v>
      </c>
      <c r="K8" s="977">
        <v>10469</v>
      </c>
      <c r="L8" s="978">
        <v>106.79029161477791</v>
      </c>
      <c r="M8" s="977">
        <v>180370</v>
      </c>
      <c r="N8" s="979">
        <v>15725</v>
      </c>
      <c r="O8" s="976">
        <v>109.55085183273103</v>
      </c>
      <c r="P8" s="980">
        <v>199792</v>
      </c>
      <c r="Q8" s="981">
        <v>19422</v>
      </c>
      <c r="R8" s="982">
        <v>110.76786605311304</v>
      </c>
      <c r="S8" s="983">
        <v>207425</v>
      </c>
      <c r="T8" s="984">
        <v>208740</v>
      </c>
      <c r="U8" s="985">
        <v>1315</v>
      </c>
      <c r="V8" s="986">
        <v>100.63396408340364</v>
      </c>
      <c r="W8" s="987">
        <v>212782</v>
      </c>
      <c r="X8" s="988">
        <v>4042</v>
      </c>
      <c r="Y8" s="989">
        <v>101.93638018587717</v>
      </c>
      <c r="Z8" s="990">
        <v>217642</v>
      </c>
      <c r="AA8" s="988">
        <v>4860</v>
      </c>
      <c r="AB8" s="991">
        <v>102.28402778430505</v>
      </c>
      <c r="AC8" s="992">
        <v>225757</v>
      </c>
      <c r="AD8" s="992">
        <v>-1359</v>
      </c>
      <c r="AE8" s="993">
        <v>99.401627362228993</v>
      </c>
      <c r="AF8" s="992">
        <v>238475.67199999999</v>
      </c>
      <c r="AG8" s="992">
        <v>12718.671999999991</v>
      </c>
      <c r="AH8" s="993">
        <v>105.63378854254795</v>
      </c>
      <c r="AI8" s="994">
        <v>249693.29800000001</v>
      </c>
      <c r="AJ8" s="992">
        <v>11217.626000000018</v>
      </c>
      <c r="AK8" s="995">
        <v>104.70388694407372</v>
      </c>
    </row>
    <row r="9" spans="2:37" ht="20.100000000000001" customHeight="1" x14ac:dyDescent="0.25">
      <c r="B9" s="996" t="s">
        <v>320</v>
      </c>
      <c r="C9" s="997">
        <v>30491</v>
      </c>
      <c r="D9" s="998">
        <v>32112</v>
      </c>
      <c r="E9" s="999">
        <v>1621</v>
      </c>
      <c r="F9" s="1000">
        <v>105.31632284936538</v>
      </c>
      <c r="G9" s="998">
        <v>33483</v>
      </c>
      <c r="H9" s="998">
        <v>1371</v>
      </c>
      <c r="I9" s="1000">
        <v>104.26943198804186</v>
      </c>
      <c r="J9" s="1001">
        <v>34369</v>
      </c>
      <c r="K9" s="1001">
        <v>886</v>
      </c>
      <c r="L9" s="1002">
        <v>102.64611892602215</v>
      </c>
      <c r="M9" s="1001">
        <v>42309</v>
      </c>
      <c r="N9" s="1003">
        <v>7940</v>
      </c>
      <c r="O9" s="1000">
        <v>123.10221420466118</v>
      </c>
      <c r="P9" s="1004">
        <v>47789</v>
      </c>
      <c r="Q9" s="1005">
        <v>5480</v>
      </c>
      <c r="R9" s="1006">
        <v>112.95232692807677</v>
      </c>
      <c r="S9" s="1007">
        <v>47159</v>
      </c>
      <c r="T9" s="1008">
        <v>49204</v>
      </c>
      <c r="U9" s="1009">
        <v>2045</v>
      </c>
      <c r="V9" s="1010">
        <v>104.33639390148221</v>
      </c>
      <c r="W9" s="1011">
        <v>52473</v>
      </c>
      <c r="X9" s="1012">
        <v>3269</v>
      </c>
      <c r="Y9" s="1013">
        <v>106.64376879928462</v>
      </c>
      <c r="Z9" s="1012">
        <v>52960</v>
      </c>
      <c r="AA9" s="1012">
        <v>487</v>
      </c>
      <c r="AB9" s="1014">
        <v>100.92809635431554</v>
      </c>
      <c r="AC9" s="1015">
        <v>53676</v>
      </c>
      <c r="AD9" s="1015">
        <v>-5300</v>
      </c>
      <c r="AE9" s="1016">
        <v>91.013293543136186</v>
      </c>
      <c r="AF9" s="1015">
        <v>59867.19</v>
      </c>
      <c r="AG9" s="1015">
        <v>6191.1900000000023</v>
      </c>
      <c r="AH9" s="1016">
        <v>111.53437290409123</v>
      </c>
      <c r="AI9" s="1017">
        <v>60944.392</v>
      </c>
      <c r="AJ9" s="1015">
        <v>1077.2019999999975</v>
      </c>
      <c r="AK9" s="1018">
        <v>101.79931946029201</v>
      </c>
    </row>
    <row r="10" spans="2:37" ht="20.100000000000001" customHeight="1" x14ac:dyDescent="0.25">
      <c r="B10" s="1019" t="s">
        <v>321</v>
      </c>
      <c r="C10" s="997">
        <v>1551</v>
      </c>
      <c r="D10" s="998">
        <v>3936</v>
      </c>
      <c r="E10" s="999">
        <v>2385</v>
      </c>
      <c r="F10" s="1000">
        <v>253.77176015473884</v>
      </c>
      <c r="G10" s="998">
        <v>2550</v>
      </c>
      <c r="H10" s="998">
        <v>-1386</v>
      </c>
      <c r="I10" s="1000">
        <v>64.786585365853654</v>
      </c>
      <c r="J10" s="1001">
        <v>4064</v>
      </c>
      <c r="K10" s="1001">
        <v>1514</v>
      </c>
      <c r="L10" s="1002">
        <v>159.37254901960785</v>
      </c>
      <c r="M10" s="1001">
        <v>2227</v>
      </c>
      <c r="N10" s="1003">
        <v>-1837</v>
      </c>
      <c r="O10" s="1000">
        <v>54.798228346456689</v>
      </c>
      <c r="P10" s="1004">
        <v>2688</v>
      </c>
      <c r="Q10" s="1005">
        <v>461</v>
      </c>
      <c r="R10" s="1006">
        <v>120.70049393803323</v>
      </c>
      <c r="S10" s="1007">
        <v>3542</v>
      </c>
      <c r="T10" s="1008">
        <v>3074</v>
      </c>
      <c r="U10" s="1009">
        <v>-468</v>
      </c>
      <c r="V10" s="1010">
        <v>86.787125917560701</v>
      </c>
      <c r="W10" s="1011">
        <v>2220</v>
      </c>
      <c r="X10" s="1012">
        <v>-854</v>
      </c>
      <c r="Y10" s="1013">
        <v>72.218607677293434</v>
      </c>
      <c r="Z10" s="1012">
        <v>2200</v>
      </c>
      <c r="AA10" s="1012">
        <v>-20</v>
      </c>
      <c r="AB10" s="1014">
        <v>99.099099099099092</v>
      </c>
      <c r="AC10" s="1015">
        <v>2159</v>
      </c>
      <c r="AD10" s="1015">
        <v>75</v>
      </c>
      <c r="AE10" s="1016">
        <v>103.59884836852207</v>
      </c>
      <c r="AF10" s="1015">
        <v>2040.6830000000132</v>
      </c>
      <c r="AG10" s="1015">
        <v>-118.31699999998682</v>
      </c>
      <c r="AH10" s="993">
        <v>94.519823992589764</v>
      </c>
      <c r="AI10" s="1017">
        <v>2094.0729999999839</v>
      </c>
      <c r="AJ10" s="1015">
        <v>53.389999999970769</v>
      </c>
      <c r="AK10" s="1018">
        <v>102.61628092163116</v>
      </c>
    </row>
    <row r="11" spans="2:37" ht="20.100000000000001" customHeight="1" x14ac:dyDescent="0.25">
      <c r="B11" s="1020" t="s">
        <v>322</v>
      </c>
      <c r="C11" s="997">
        <v>419</v>
      </c>
      <c r="D11" s="998">
        <v>491</v>
      </c>
      <c r="E11" s="999">
        <v>72</v>
      </c>
      <c r="F11" s="1000">
        <v>117.18377088305489</v>
      </c>
      <c r="G11" s="998">
        <v>302</v>
      </c>
      <c r="H11" s="998">
        <v>-189</v>
      </c>
      <c r="I11" s="1000">
        <v>61.507128309572302</v>
      </c>
      <c r="J11" s="1001">
        <v>113</v>
      </c>
      <c r="K11" s="1001">
        <v>-189</v>
      </c>
      <c r="L11" s="1002">
        <v>37.41721854304636</v>
      </c>
      <c r="M11" s="1001">
        <v>133</v>
      </c>
      <c r="N11" s="1003">
        <v>20</v>
      </c>
      <c r="O11" s="1000">
        <v>117.69911504424779</v>
      </c>
      <c r="P11" s="1021">
        <v>133</v>
      </c>
      <c r="Q11" s="1022">
        <v>0</v>
      </c>
      <c r="R11" s="1023">
        <v>100</v>
      </c>
      <c r="S11" s="1024">
        <v>117</v>
      </c>
      <c r="T11" s="1025">
        <v>109</v>
      </c>
      <c r="U11" s="1009">
        <v>-8</v>
      </c>
      <c r="V11" s="1010">
        <v>93.162393162393158</v>
      </c>
      <c r="W11" s="1026">
        <v>98</v>
      </c>
      <c r="X11" s="1012">
        <v>-11</v>
      </c>
      <c r="Y11" s="1013">
        <v>89.908256880733944</v>
      </c>
      <c r="Z11" s="1027">
        <v>94</v>
      </c>
      <c r="AA11" s="1012">
        <v>-4</v>
      </c>
      <c r="AB11" s="1014">
        <v>95.918367346938766</v>
      </c>
      <c r="AC11" s="1028">
        <v>83</v>
      </c>
      <c r="AD11" s="1015">
        <v>-7</v>
      </c>
      <c r="AE11" s="1016">
        <v>92.222222222222229</v>
      </c>
      <c r="AF11" s="1028">
        <v>67.611000000000004</v>
      </c>
      <c r="AG11" s="1015">
        <v>-15.388999999999996</v>
      </c>
      <c r="AH11" s="1016">
        <v>81.45903614457832</v>
      </c>
      <c r="AI11" s="1029">
        <v>61.743000000000002</v>
      </c>
      <c r="AJ11" s="1015">
        <v>-5.8680000000000021</v>
      </c>
      <c r="AK11" s="1018">
        <v>91.320938900474772</v>
      </c>
    </row>
    <row r="12" spans="2:37" ht="20.100000000000001" customHeight="1" thickBot="1" x14ac:dyDescent="0.3">
      <c r="B12" s="1030" t="s">
        <v>323</v>
      </c>
      <c r="C12" s="1031">
        <v>0</v>
      </c>
      <c r="D12" s="1032">
        <v>3</v>
      </c>
      <c r="E12" s="1033">
        <v>3</v>
      </c>
      <c r="F12" s="1034" t="s">
        <v>324</v>
      </c>
      <c r="G12" s="1032">
        <v>25</v>
      </c>
      <c r="H12" s="1032">
        <v>22</v>
      </c>
      <c r="I12" s="1035">
        <v>833.33333333333337</v>
      </c>
      <c r="J12" s="1036">
        <v>59</v>
      </c>
      <c r="K12" s="1036">
        <v>34</v>
      </c>
      <c r="L12" s="1037">
        <v>236</v>
      </c>
      <c r="M12" s="1036">
        <v>103</v>
      </c>
      <c r="N12" s="1038">
        <v>44</v>
      </c>
      <c r="O12" s="1035">
        <v>174.57627118644069</v>
      </c>
      <c r="P12" s="1039">
        <v>195</v>
      </c>
      <c r="Q12" s="1040">
        <v>92</v>
      </c>
      <c r="R12" s="1041">
        <v>189.32038834951456</v>
      </c>
      <c r="S12" s="1042">
        <v>276</v>
      </c>
      <c r="T12" s="1043">
        <v>276</v>
      </c>
      <c r="U12" s="1044">
        <v>0</v>
      </c>
      <c r="V12" s="1045">
        <v>100</v>
      </c>
      <c r="W12" s="1046">
        <v>515</v>
      </c>
      <c r="X12" s="1047">
        <v>239</v>
      </c>
      <c r="Y12" s="1048">
        <v>186.59420289855072</v>
      </c>
      <c r="Z12" s="1047">
        <v>455</v>
      </c>
      <c r="AA12" s="1027">
        <v>-60</v>
      </c>
      <c r="AB12" s="1049">
        <v>88.349514563106794</v>
      </c>
      <c r="AC12" s="1050">
        <v>569</v>
      </c>
      <c r="AD12" s="1050">
        <v>126</v>
      </c>
      <c r="AE12" s="1051">
        <v>128.44243792325057</v>
      </c>
      <c r="AF12" s="1050">
        <v>674.39499999999998</v>
      </c>
      <c r="AG12" s="1050">
        <v>105.39499999999998</v>
      </c>
      <c r="AH12" s="1052">
        <v>118.52284710017575</v>
      </c>
      <c r="AI12" s="1053">
        <v>736.51700000000005</v>
      </c>
      <c r="AJ12" s="1054">
        <v>62.122000000000071</v>
      </c>
      <c r="AK12" s="1055">
        <v>109.21151550649103</v>
      </c>
    </row>
    <row r="13" spans="2:37" ht="20.100000000000001" customHeight="1" thickTop="1" thickBot="1" x14ac:dyDescent="0.3">
      <c r="B13" s="1056"/>
      <c r="C13" s="1057"/>
      <c r="D13" s="1057"/>
      <c r="E13" s="1058"/>
      <c r="F13" s="1059"/>
      <c r="G13" s="1057"/>
      <c r="H13" s="1058"/>
      <c r="I13" s="1059"/>
      <c r="J13" s="1057"/>
      <c r="K13" s="1058"/>
      <c r="L13" s="1059"/>
      <c r="M13" s="1057"/>
      <c r="N13" s="1058"/>
      <c r="O13" s="1059"/>
      <c r="P13" s="1060"/>
      <c r="Q13" s="959"/>
      <c r="R13" s="1061"/>
      <c r="S13" s="1062"/>
      <c r="T13" s="1063"/>
      <c r="U13" s="1063"/>
      <c r="V13" s="1064"/>
      <c r="W13" s="1063"/>
      <c r="X13" s="1063"/>
      <c r="Y13" s="1065"/>
      <c r="Z13" s="1063"/>
      <c r="AA13" s="1066"/>
      <c r="AB13" s="1067"/>
      <c r="AC13" s="1068"/>
      <c r="AD13" s="1069"/>
      <c r="AE13" s="1070"/>
      <c r="AF13" s="1068"/>
      <c r="AG13" s="1069"/>
      <c r="AH13" s="1070"/>
      <c r="AI13" s="1068"/>
      <c r="AJ13" s="1069"/>
      <c r="AK13" s="1070"/>
    </row>
    <row r="14" spans="2:37" ht="20.100000000000001" customHeight="1" thickTop="1" thickBot="1" x14ac:dyDescent="0.3">
      <c r="B14" s="1071" t="s">
        <v>325</v>
      </c>
      <c r="C14" s="1072">
        <v>137487</v>
      </c>
      <c r="D14" s="1073">
        <v>147736</v>
      </c>
      <c r="E14" s="1074">
        <v>10249</v>
      </c>
      <c r="F14" s="1075">
        <v>107.45452297308108</v>
      </c>
      <c r="G14" s="1074">
        <v>156811</v>
      </c>
      <c r="H14" s="1073">
        <v>9075</v>
      </c>
      <c r="I14" s="1076">
        <v>106.14271403043267</v>
      </c>
      <c r="J14" s="1077">
        <v>168417</v>
      </c>
      <c r="K14" s="1077">
        <v>11606</v>
      </c>
      <c r="L14" s="1078">
        <v>107.4012664927843</v>
      </c>
      <c r="M14" s="1077">
        <v>180011</v>
      </c>
      <c r="N14" s="1079">
        <v>11594</v>
      </c>
      <c r="O14" s="1076">
        <v>106.88410314873202</v>
      </c>
      <c r="P14" s="1080">
        <v>185610</v>
      </c>
      <c r="Q14" s="1081">
        <v>5599</v>
      </c>
      <c r="R14" s="1082">
        <v>103.11036547766525</v>
      </c>
      <c r="S14" s="1083">
        <v>200592</v>
      </c>
      <c r="T14" s="1084">
        <v>218630</v>
      </c>
      <c r="U14" s="1085">
        <v>18038</v>
      </c>
      <c r="V14" s="964">
        <v>108.99238254765893</v>
      </c>
      <c r="W14" s="1086">
        <v>222500</v>
      </c>
      <c r="X14" s="1085">
        <v>3870</v>
      </c>
      <c r="Y14" s="964">
        <v>101.77011389104879</v>
      </c>
      <c r="Z14" s="1087">
        <v>225547</v>
      </c>
      <c r="AA14" s="1085">
        <v>3047</v>
      </c>
      <c r="AB14" s="967">
        <v>101.3694382022472</v>
      </c>
      <c r="AC14" s="968">
        <v>229905</v>
      </c>
      <c r="AD14" s="968">
        <v>-1365</v>
      </c>
      <c r="AE14" s="969">
        <v>99.409780775716698</v>
      </c>
      <c r="AF14" s="968">
        <v>239012.467</v>
      </c>
      <c r="AG14" s="1088">
        <v>9107.4670000000042</v>
      </c>
      <c r="AH14" s="1089">
        <v>103.96140449316023</v>
      </c>
      <c r="AI14" s="970">
        <v>252003.51699999999</v>
      </c>
      <c r="AJ14" s="1088">
        <v>12991.049999999988</v>
      </c>
      <c r="AK14" s="1089">
        <v>105.43530225140934</v>
      </c>
    </row>
    <row r="15" spans="2:37" ht="20.100000000000001" customHeight="1" x14ac:dyDescent="0.25">
      <c r="B15" s="1090" t="s">
        <v>326</v>
      </c>
      <c r="C15" s="1091">
        <v>132533</v>
      </c>
      <c r="D15" s="1092">
        <v>142177</v>
      </c>
      <c r="E15" s="1093">
        <v>9644</v>
      </c>
      <c r="F15" s="1094">
        <v>107.27667826126324</v>
      </c>
      <c r="G15" s="1093">
        <v>151311</v>
      </c>
      <c r="H15" s="1092">
        <v>9134</v>
      </c>
      <c r="I15" s="1095">
        <v>106.42438650414626</v>
      </c>
      <c r="J15" s="1096">
        <v>162575</v>
      </c>
      <c r="K15" s="1096">
        <v>11264</v>
      </c>
      <c r="L15" s="1097">
        <v>107.44427040995038</v>
      </c>
      <c r="M15" s="1096">
        <v>174485</v>
      </c>
      <c r="N15" s="1098">
        <v>11910</v>
      </c>
      <c r="O15" s="1095">
        <v>107.32584960787328</v>
      </c>
      <c r="P15" s="1099">
        <v>179527</v>
      </c>
      <c r="Q15" s="1100">
        <v>5042</v>
      </c>
      <c r="R15" s="1101">
        <v>102.88964667449925</v>
      </c>
      <c r="S15" s="1102">
        <v>193528</v>
      </c>
      <c r="T15" s="1103">
        <v>210033</v>
      </c>
      <c r="U15" s="1104">
        <v>16505</v>
      </c>
      <c r="V15" s="986">
        <v>108.52848166673556</v>
      </c>
      <c r="W15" s="1105">
        <v>214373</v>
      </c>
      <c r="X15" s="992">
        <v>4340</v>
      </c>
      <c r="Y15" s="989">
        <v>102.06634195578789</v>
      </c>
      <c r="Z15" s="988">
        <v>217653</v>
      </c>
      <c r="AA15" s="992">
        <v>3280</v>
      </c>
      <c r="AB15" s="991">
        <v>101.5300434289766</v>
      </c>
      <c r="AC15" s="990">
        <v>222985</v>
      </c>
      <c r="AD15" s="1106">
        <v>216</v>
      </c>
      <c r="AE15" s="993">
        <v>100.09696142641032</v>
      </c>
      <c r="AF15" s="990">
        <v>231878.47099999999</v>
      </c>
      <c r="AG15" s="990">
        <v>8893.4709999999905</v>
      </c>
      <c r="AH15" s="1107">
        <v>103.98837186357825</v>
      </c>
      <c r="AI15" s="1108">
        <v>244753.427</v>
      </c>
      <c r="AJ15" s="990">
        <v>12874.956000000006</v>
      </c>
      <c r="AK15" s="1107">
        <v>105.55245855489534</v>
      </c>
    </row>
    <row r="16" spans="2:37" ht="20.100000000000001" customHeight="1" x14ac:dyDescent="0.25">
      <c r="B16" s="1020" t="s">
        <v>327</v>
      </c>
      <c r="C16" s="997">
        <v>4654</v>
      </c>
      <c r="D16" s="998">
        <v>5249</v>
      </c>
      <c r="E16" s="999">
        <v>595</v>
      </c>
      <c r="F16" s="1109">
        <v>112.78470133218737</v>
      </c>
      <c r="G16" s="999">
        <v>5272</v>
      </c>
      <c r="H16" s="998">
        <v>23</v>
      </c>
      <c r="I16" s="1000">
        <v>100.43817870070491</v>
      </c>
      <c r="J16" s="1001">
        <v>5580</v>
      </c>
      <c r="K16" s="1001">
        <v>308</v>
      </c>
      <c r="L16" s="1002">
        <v>105.84218512898332</v>
      </c>
      <c r="M16" s="1001">
        <v>5185</v>
      </c>
      <c r="N16" s="1003">
        <v>-395</v>
      </c>
      <c r="O16" s="1000">
        <v>92.921146953405014</v>
      </c>
      <c r="P16" s="1004">
        <v>5707</v>
      </c>
      <c r="Q16" s="1005">
        <v>522</v>
      </c>
      <c r="R16" s="1006">
        <v>110.06750241080039</v>
      </c>
      <c r="S16" s="1007">
        <v>6638</v>
      </c>
      <c r="T16" s="1008">
        <v>8163</v>
      </c>
      <c r="U16" s="1110">
        <v>1525</v>
      </c>
      <c r="V16" s="1010">
        <v>122.97378728532691</v>
      </c>
      <c r="W16" s="1011">
        <v>7657</v>
      </c>
      <c r="X16" s="1015">
        <v>-506</v>
      </c>
      <c r="Y16" s="1013">
        <v>93.80129854220263</v>
      </c>
      <c r="Z16" s="1012">
        <v>7274</v>
      </c>
      <c r="AA16" s="1015">
        <v>-383</v>
      </c>
      <c r="AB16" s="1014">
        <v>94.998041008227759</v>
      </c>
      <c r="AC16" s="1012">
        <v>6274</v>
      </c>
      <c r="AD16" s="1111">
        <v>-1556</v>
      </c>
      <c r="AE16" s="1016">
        <v>80.127713920817371</v>
      </c>
      <c r="AF16" s="1012">
        <v>6421.5620000000135</v>
      </c>
      <c r="AG16" s="1012">
        <v>147.56200000001354</v>
      </c>
      <c r="AH16" s="1013">
        <v>102.35196047178854</v>
      </c>
      <c r="AI16" s="1112">
        <v>6377.4059999999963</v>
      </c>
      <c r="AJ16" s="1012">
        <v>-44.156000000017229</v>
      </c>
      <c r="AK16" s="1013">
        <v>99.312379137661253</v>
      </c>
    </row>
    <row r="17" spans="1:64" s="852" customFormat="1" ht="20.100000000000001" customHeight="1" x14ac:dyDescent="0.25">
      <c r="A17" s="1113"/>
      <c r="B17" s="1114" t="s">
        <v>328</v>
      </c>
      <c r="C17" s="1115">
        <v>3</v>
      </c>
      <c r="D17" s="1116">
        <v>24</v>
      </c>
      <c r="E17" s="999">
        <v>21</v>
      </c>
      <c r="F17" s="1109">
        <v>800</v>
      </c>
      <c r="G17" s="1117">
        <v>66</v>
      </c>
      <c r="H17" s="998">
        <v>42</v>
      </c>
      <c r="I17" s="1000">
        <v>275</v>
      </c>
      <c r="J17" s="1118">
        <v>180</v>
      </c>
      <c r="K17" s="1001">
        <v>114</v>
      </c>
      <c r="L17" s="1002">
        <v>272.72727272727269</v>
      </c>
      <c r="M17" s="1118">
        <v>269</v>
      </c>
      <c r="N17" s="1003">
        <v>89</v>
      </c>
      <c r="O17" s="1000">
        <v>149.44444444444446</v>
      </c>
      <c r="P17" s="1119">
        <v>312</v>
      </c>
      <c r="Q17" s="1005">
        <v>43</v>
      </c>
      <c r="R17" s="1006">
        <v>115.98513011152416</v>
      </c>
      <c r="S17" s="1120">
        <v>375</v>
      </c>
      <c r="T17" s="1008">
        <v>378</v>
      </c>
      <c r="U17" s="1110">
        <v>3</v>
      </c>
      <c r="V17" s="1010">
        <v>100.8</v>
      </c>
      <c r="W17" s="1011">
        <v>421</v>
      </c>
      <c r="X17" s="1015">
        <v>43</v>
      </c>
      <c r="Y17" s="1013">
        <v>111.37566137566137</v>
      </c>
      <c r="Z17" s="1012">
        <v>551</v>
      </c>
      <c r="AA17" s="1015">
        <v>130</v>
      </c>
      <c r="AB17" s="1014">
        <v>130.87885985748218</v>
      </c>
      <c r="AC17" s="1012">
        <v>592</v>
      </c>
      <c r="AD17" s="1111">
        <v>-31</v>
      </c>
      <c r="AE17" s="1016">
        <v>95.024077046548967</v>
      </c>
      <c r="AF17" s="1012">
        <v>675.404</v>
      </c>
      <c r="AG17" s="1012">
        <v>83.403999999999996</v>
      </c>
      <c r="AH17" s="1013">
        <v>114.08851351351352</v>
      </c>
      <c r="AI17" s="1112">
        <v>836.96600000000001</v>
      </c>
      <c r="AJ17" s="1012">
        <v>161.56200000000001</v>
      </c>
      <c r="AK17" s="1013">
        <v>123.92079407288084</v>
      </c>
    </row>
    <row r="18" spans="1:64" ht="20.100000000000001" customHeight="1" thickBot="1" x14ac:dyDescent="0.3">
      <c r="B18" s="1121" t="s">
        <v>329</v>
      </c>
      <c r="C18" s="1122">
        <v>297</v>
      </c>
      <c r="D18" s="1123">
        <v>286</v>
      </c>
      <c r="E18" s="1124">
        <v>-11</v>
      </c>
      <c r="F18" s="1125">
        <v>96.296296296296291</v>
      </c>
      <c r="G18" s="1124">
        <v>162</v>
      </c>
      <c r="H18" s="1123">
        <v>-124</v>
      </c>
      <c r="I18" s="1126">
        <v>56.643356643356647</v>
      </c>
      <c r="J18" s="1127">
        <v>82</v>
      </c>
      <c r="K18" s="1127">
        <v>-80</v>
      </c>
      <c r="L18" s="1128">
        <v>50.617283950617285</v>
      </c>
      <c r="M18" s="1127">
        <v>72</v>
      </c>
      <c r="N18" s="1129">
        <v>-10</v>
      </c>
      <c r="O18" s="1126">
        <v>87.804878048780495</v>
      </c>
      <c r="P18" s="1021">
        <v>64</v>
      </c>
      <c r="Q18" s="1022">
        <v>-8</v>
      </c>
      <c r="R18" s="1023">
        <v>88.888888888888886</v>
      </c>
      <c r="S18" s="1024">
        <v>51</v>
      </c>
      <c r="T18" s="1025">
        <v>56</v>
      </c>
      <c r="U18" s="1130">
        <v>5</v>
      </c>
      <c r="V18" s="1131">
        <v>109.80392156862746</v>
      </c>
      <c r="W18" s="1026">
        <v>49</v>
      </c>
      <c r="X18" s="1028">
        <v>-7</v>
      </c>
      <c r="Y18" s="1132">
        <v>87.5</v>
      </c>
      <c r="Z18" s="1027">
        <v>69</v>
      </c>
      <c r="AA18" s="1028">
        <v>20</v>
      </c>
      <c r="AB18" s="1049">
        <v>140.81632653061226</v>
      </c>
      <c r="AC18" s="1027">
        <v>54</v>
      </c>
      <c r="AD18" s="1133">
        <v>6</v>
      </c>
      <c r="AE18" s="1134">
        <v>112.5</v>
      </c>
      <c r="AF18" s="1027">
        <v>37.03</v>
      </c>
      <c r="AG18" s="1135">
        <v>-16.97</v>
      </c>
      <c r="AH18" s="1132">
        <v>68.574074074074076</v>
      </c>
      <c r="AI18" s="1136">
        <v>35.718000000000004</v>
      </c>
      <c r="AJ18" s="1135">
        <v>-1.3119999999999976</v>
      </c>
      <c r="AK18" s="1132">
        <v>96.456926816095063</v>
      </c>
    </row>
    <row r="19" spans="1:64" ht="20.100000000000001" customHeight="1" thickBot="1" x14ac:dyDescent="0.3">
      <c r="B19" s="1071" t="s">
        <v>330</v>
      </c>
      <c r="C19" s="1072">
        <v>-1199</v>
      </c>
      <c r="D19" s="1073">
        <v>124</v>
      </c>
      <c r="E19" s="1074">
        <v>1323</v>
      </c>
      <c r="F19" s="1137" t="s">
        <v>324</v>
      </c>
      <c r="G19" s="1074">
        <v>242</v>
      </c>
      <c r="H19" s="1073">
        <v>118</v>
      </c>
      <c r="I19" s="1076">
        <v>195.16129032258064</v>
      </c>
      <c r="J19" s="1077">
        <v>464</v>
      </c>
      <c r="K19" s="1077">
        <v>222</v>
      </c>
      <c r="L19" s="1078">
        <v>191.73553719008265</v>
      </c>
      <c r="M19" s="1077">
        <v>2822</v>
      </c>
      <c r="N19" s="1079">
        <v>2358</v>
      </c>
      <c r="O19" s="1076">
        <v>608.18965517241384</v>
      </c>
      <c r="P19" s="1080">
        <v>17198</v>
      </c>
      <c r="Q19" s="1081">
        <v>14376</v>
      </c>
      <c r="R19" s="1082">
        <v>609.4259390503189</v>
      </c>
      <c r="S19" s="1083">
        <v>10768</v>
      </c>
      <c r="T19" s="1084">
        <v>-6431</v>
      </c>
      <c r="U19" s="1085">
        <v>-17199</v>
      </c>
      <c r="V19" s="964">
        <v>-59.723254086181278</v>
      </c>
      <c r="W19" s="1086">
        <v>-6885</v>
      </c>
      <c r="X19" s="1085">
        <v>-454</v>
      </c>
      <c r="Y19" s="964">
        <v>107.05955527911676</v>
      </c>
      <c r="Z19" s="1087">
        <v>-5156</v>
      </c>
      <c r="AA19" s="1085">
        <v>1729</v>
      </c>
      <c r="AB19" s="967">
        <v>74.887436456063909</v>
      </c>
      <c r="AC19" s="1085">
        <v>-1337</v>
      </c>
      <c r="AD19" s="1087">
        <v>200</v>
      </c>
      <c r="AE19" s="1138">
        <v>19.836795252225521</v>
      </c>
      <c r="AF19" s="1085">
        <v>2245.8940000000002</v>
      </c>
      <c r="AG19" s="1083">
        <v>3582.8940000000002</v>
      </c>
      <c r="AH19" s="964">
        <v>-167.98010471204191</v>
      </c>
      <c r="AI19" s="1139">
        <v>582.1140000000014</v>
      </c>
      <c r="AJ19" s="1083">
        <v>-1663.7799999999988</v>
      </c>
      <c r="AK19" s="964">
        <v>25.91903268809665</v>
      </c>
    </row>
    <row r="20" spans="1:64" ht="20.100000000000001" customHeight="1" thickBot="1" x14ac:dyDescent="0.3">
      <c r="B20" s="1071" t="s">
        <v>331</v>
      </c>
      <c r="C20" s="1072">
        <v>-1321</v>
      </c>
      <c r="D20" s="1073">
        <v>-81</v>
      </c>
      <c r="E20" s="1074">
        <v>1240</v>
      </c>
      <c r="F20" s="1076">
        <v>6.1317183951551852</v>
      </c>
      <c r="G20" s="1074">
        <v>102</v>
      </c>
      <c r="H20" s="1074">
        <v>183</v>
      </c>
      <c r="I20" s="1140" t="s">
        <v>324</v>
      </c>
      <c r="J20" s="1077">
        <v>433</v>
      </c>
      <c r="K20" s="1077">
        <v>331</v>
      </c>
      <c r="L20" s="1078">
        <v>424.50980392156862</v>
      </c>
      <c r="M20" s="1077">
        <v>2761</v>
      </c>
      <c r="N20" s="1079">
        <v>2328</v>
      </c>
      <c r="O20" s="1076">
        <v>637.64434180138562</v>
      </c>
      <c r="P20" s="1080">
        <v>17129</v>
      </c>
      <c r="Q20" s="1081">
        <v>14368</v>
      </c>
      <c r="R20" s="1082">
        <v>620.39116262223831</v>
      </c>
      <c r="S20" s="1083">
        <v>10702</v>
      </c>
      <c r="T20" s="1084">
        <v>-6484</v>
      </c>
      <c r="U20" s="1085">
        <v>-17186</v>
      </c>
      <c r="V20" s="964">
        <v>-60.586806204447761</v>
      </c>
      <c r="W20" s="1086">
        <v>-6934</v>
      </c>
      <c r="X20" s="1085">
        <v>-450</v>
      </c>
      <c r="Y20" s="964">
        <v>106.94016039481802</v>
      </c>
      <c r="Z20" s="1087">
        <v>-5181</v>
      </c>
      <c r="AA20" s="1085">
        <v>1753</v>
      </c>
      <c r="AB20" s="967">
        <v>74.718777040669167</v>
      </c>
      <c r="AC20" s="1141">
        <v>-1366</v>
      </c>
      <c r="AD20" s="1142">
        <v>213</v>
      </c>
      <c r="AE20" s="1143">
        <v>20.141551164848124</v>
      </c>
      <c r="AF20" s="1141">
        <v>2215.3130000000001</v>
      </c>
      <c r="AG20" s="1144">
        <v>3581.3130000000001</v>
      </c>
      <c r="AH20" s="1145">
        <v>-162.17518301610542</v>
      </c>
      <c r="AI20" s="1146">
        <v>556.08900000000142</v>
      </c>
      <c r="AJ20" s="1144">
        <v>-1659.2239999999988</v>
      </c>
      <c r="AK20" s="1145">
        <v>25.102051041997285</v>
      </c>
    </row>
    <row r="21" spans="1:64" ht="10.5" customHeight="1" x14ac:dyDescent="0.2">
      <c r="B21" s="1147"/>
      <c r="C21" s="1148"/>
      <c r="D21" s="1148"/>
      <c r="E21" s="1148"/>
      <c r="F21" s="1149"/>
      <c r="G21" s="1148"/>
      <c r="H21" s="1148"/>
      <c r="I21" s="1150"/>
      <c r="J21" s="1148"/>
      <c r="K21" s="1148"/>
      <c r="L21" s="1149"/>
      <c r="M21" s="1148"/>
      <c r="N21" s="1148"/>
      <c r="O21" s="1149"/>
      <c r="P21" s="1151"/>
      <c r="Q21" s="1151"/>
      <c r="R21" s="1152"/>
      <c r="S21" s="1153"/>
    </row>
    <row r="22" spans="1:64" s="1154" customFormat="1" hidden="1" x14ac:dyDescent="0.2">
      <c r="B22" s="1155"/>
      <c r="C22" s="1156"/>
      <c r="D22" s="1157"/>
      <c r="E22" s="1157"/>
      <c r="F22" s="1158"/>
      <c r="G22" s="1157"/>
      <c r="H22" s="1157"/>
      <c r="I22" s="1157"/>
      <c r="J22" s="1157"/>
      <c r="K22" s="1157"/>
      <c r="L22" s="1157"/>
      <c r="M22" s="1157"/>
      <c r="N22" s="1157"/>
      <c r="O22" s="1157"/>
      <c r="P22" s="1157"/>
      <c r="Q22" s="1157"/>
      <c r="R22" s="1157"/>
      <c r="S22" s="1157"/>
      <c r="T22" s="1159"/>
      <c r="U22" s="1159"/>
      <c r="V22" s="1159"/>
      <c r="W22" s="1159"/>
      <c r="X22" s="1159"/>
      <c r="Y22" s="1159"/>
      <c r="Z22" s="1159"/>
      <c r="AA22" s="1159"/>
      <c r="AB22" s="1159"/>
      <c r="AC22" s="1160"/>
      <c r="AD22" s="1160"/>
      <c r="AE22" s="1160"/>
      <c r="AF22" s="1159"/>
      <c r="AG22" s="1159"/>
      <c r="AH22" s="1159"/>
      <c r="AI22" s="1159"/>
      <c r="AJ22" s="1159"/>
      <c r="AK22" s="1159"/>
      <c r="AL22" s="1159"/>
      <c r="AM22" s="1159"/>
      <c r="AN22" s="1159"/>
      <c r="AO22" s="1159"/>
      <c r="AP22" s="1159"/>
      <c r="AQ22" s="1159"/>
      <c r="AR22" s="1159"/>
      <c r="AS22" s="1159"/>
      <c r="AT22" s="1159"/>
      <c r="AU22" s="1159"/>
      <c r="AV22" s="1159"/>
      <c r="AW22" s="1159"/>
      <c r="AX22" s="1159"/>
      <c r="AY22" s="1159"/>
      <c r="AZ22" s="1159"/>
      <c r="BA22" s="1159"/>
      <c r="BB22" s="1159"/>
      <c r="BC22" s="1159"/>
      <c r="BD22" s="1159"/>
      <c r="BE22" s="1159"/>
      <c r="BF22" s="1159"/>
      <c r="BG22" s="1159"/>
      <c r="BH22" s="1159"/>
      <c r="BI22" s="1159"/>
      <c r="BJ22" s="1159"/>
      <c r="BK22" s="1159"/>
      <c r="BL22" s="1159"/>
    </row>
    <row r="23" spans="1:64" hidden="1" x14ac:dyDescent="0.2">
      <c r="B23" s="1161" t="s">
        <v>332</v>
      </c>
      <c r="C23" s="1162"/>
      <c r="D23" s="1153"/>
      <c r="E23" s="1153"/>
      <c r="F23" s="1163"/>
      <c r="G23" s="1153"/>
      <c r="H23" s="1153"/>
      <c r="I23" s="1153"/>
      <c r="J23" s="1164"/>
      <c r="K23" s="1164"/>
      <c r="L23" s="1164"/>
      <c r="M23" s="1164"/>
      <c r="N23" s="1164"/>
      <c r="O23" s="1153"/>
      <c r="P23" s="1153"/>
      <c r="Q23" s="1153"/>
      <c r="R23" s="1153"/>
      <c r="S23" s="1153"/>
      <c r="T23" s="852"/>
      <c r="U23" s="852"/>
      <c r="V23" s="852"/>
      <c r="Z23" s="852"/>
      <c r="AA23" s="852"/>
      <c r="AB23" s="852"/>
      <c r="AC23" s="1160"/>
      <c r="AD23" s="1165"/>
      <c r="AE23" s="1165"/>
      <c r="AF23" s="852"/>
      <c r="AG23" s="852"/>
      <c r="AH23" s="852"/>
      <c r="AI23" s="852"/>
      <c r="AJ23" s="852"/>
      <c r="AK23" s="852"/>
      <c r="AL23" s="852"/>
      <c r="AM23" s="852"/>
      <c r="AN23" s="852"/>
      <c r="AO23" s="852"/>
      <c r="AP23" s="852"/>
      <c r="AQ23" s="852"/>
      <c r="AR23" s="852"/>
      <c r="AS23" s="852"/>
      <c r="AT23" s="852"/>
      <c r="AU23" s="852"/>
      <c r="AV23" s="852"/>
      <c r="AW23" s="852"/>
      <c r="AX23" s="852"/>
      <c r="AY23" s="852"/>
      <c r="AZ23" s="852"/>
      <c r="BA23" s="852"/>
      <c r="BB23" s="852"/>
      <c r="BC23" s="852"/>
      <c r="BD23" s="852"/>
      <c r="BE23" s="852"/>
      <c r="BF23" s="852"/>
      <c r="BG23" s="852"/>
      <c r="BH23" s="852"/>
      <c r="BI23" s="852"/>
      <c r="BJ23" s="852"/>
      <c r="BK23" s="852"/>
      <c r="BL23" s="852"/>
    </row>
    <row r="24" spans="1:64" ht="10.5" hidden="1" customHeight="1" x14ac:dyDescent="0.2">
      <c r="B24" s="1153" t="s">
        <v>333</v>
      </c>
      <c r="C24" s="1162"/>
      <c r="D24" s="1153"/>
      <c r="E24" s="1153"/>
      <c r="F24" s="1163"/>
      <c r="G24" s="1153"/>
      <c r="H24" s="1153"/>
      <c r="I24" s="1153"/>
      <c r="J24" s="1153"/>
      <c r="K24" s="1153"/>
      <c r="L24" s="1153"/>
      <c r="M24" s="1153"/>
      <c r="N24" s="1153"/>
      <c r="O24" s="1153"/>
      <c r="P24" s="1153"/>
      <c r="Q24" s="1153"/>
      <c r="R24" s="1153"/>
      <c r="S24" s="1153"/>
      <c r="T24" s="852"/>
      <c r="U24" s="852"/>
      <c r="V24" s="852"/>
      <c r="Z24" s="852"/>
      <c r="AA24" s="852"/>
      <c r="AB24" s="852"/>
      <c r="AC24" s="1160"/>
      <c r="AD24" s="1165"/>
      <c r="AE24" s="1165"/>
      <c r="AF24" s="852"/>
      <c r="AG24" s="852"/>
      <c r="AH24" s="852"/>
      <c r="AI24" s="852"/>
      <c r="AJ24" s="852"/>
      <c r="AK24" s="852"/>
      <c r="AL24" s="852"/>
      <c r="AM24" s="852"/>
      <c r="AN24" s="852"/>
      <c r="AO24" s="852"/>
      <c r="AP24" s="852"/>
      <c r="AQ24" s="852"/>
      <c r="AR24" s="852"/>
      <c r="AS24" s="852"/>
      <c r="AT24" s="852"/>
      <c r="AU24" s="852"/>
      <c r="AV24" s="852"/>
      <c r="AW24" s="852"/>
      <c r="AX24" s="852"/>
      <c r="AY24" s="852"/>
      <c r="AZ24" s="852"/>
      <c r="BA24" s="852"/>
      <c r="BB24" s="852"/>
      <c r="BC24" s="852"/>
      <c r="BD24" s="852"/>
      <c r="BE24" s="852"/>
      <c r="BF24" s="852"/>
      <c r="BG24" s="852"/>
      <c r="BH24" s="852"/>
      <c r="BI24" s="852"/>
      <c r="BJ24" s="852"/>
      <c r="BK24" s="852"/>
      <c r="BL24" s="852"/>
    </row>
    <row r="25" spans="1:64" s="1166" customFormat="1" ht="11.25" x14ac:dyDescent="0.2">
      <c r="B25" s="1167" t="s">
        <v>86</v>
      </c>
      <c r="C25" s="1168"/>
      <c r="D25" s="1167"/>
      <c r="E25" s="1167"/>
      <c r="F25" s="1169"/>
      <c r="G25" s="1167"/>
      <c r="H25" s="1167"/>
      <c r="I25" s="1167"/>
      <c r="J25" s="1167"/>
      <c r="K25" s="1167"/>
      <c r="L25" s="1167"/>
      <c r="M25" s="1167"/>
      <c r="N25" s="1167"/>
      <c r="O25" s="1167"/>
      <c r="P25" s="1167"/>
      <c r="Q25" s="1167"/>
      <c r="R25" s="1167"/>
      <c r="S25" s="1167"/>
      <c r="T25" s="1170"/>
      <c r="U25" s="1170"/>
      <c r="V25" s="1170"/>
      <c r="W25" s="1170"/>
      <c r="X25" s="1170"/>
      <c r="Y25" s="1170"/>
      <c r="Z25" s="1170"/>
      <c r="AA25" s="1170"/>
      <c r="AB25" s="1170"/>
      <c r="AC25" s="1171"/>
      <c r="AD25" s="1171"/>
      <c r="AE25" s="1171"/>
      <c r="AF25" s="1170"/>
      <c r="AG25" s="1170"/>
      <c r="AH25" s="1170"/>
      <c r="AI25" s="1170"/>
      <c r="AJ25" s="1170"/>
      <c r="AK25" s="1170"/>
      <c r="AL25" s="1172"/>
      <c r="AM25" s="1172"/>
      <c r="AN25" s="1172"/>
      <c r="AO25" s="1172"/>
      <c r="AP25" s="1172"/>
      <c r="AQ25" s="1172"/>
      <c r="AR25" s="1172"/>
      <c r="AS25" s="1172"/>
      <c r="AT25" s="1172"/>
      <c r="AU25" s="1172"/>
      <c r="AV25" s="1172"/>
      <c r="AW25" s="1172"/>
      <c r="AX25" s="1172"/>
      <c r="AY25" s="1172"/>
      <c r="AZ25" s="1172"/>
      <c r="BA25" s="1172"/>
      <c r="BB25" s="1172"/>
      <c r="BC25" s="1172"/>
      <c r="BD25" s="1172"/>
      <c r="BE25" s="1172"/>
      <c r="BF25" s="1172"/>
      <c r="BG25" s="1172"/>
      <c r="BH25" s="1172"/>
      <c r="BI25" s="1172"/>
      <c r="BJ25" s="1172"/>
      <c r="BK25" s="1172"/>
      <c r="BL25" s="1172"/>
    </row>
    <row r="26" spans="1:64" s="1166" customFormat="1" ht="11.25" x14ac:dyDescent="0.2">
      <c r="B26" s="1173" t="s">
        <v>334</v>
      </c>
      <c r="C26" s="1168"/>
      <c r="D26" s="1167"/>
      <c r="E26" s="1167"/>
      <c r="F26" s="1169"/>
      <c r="G26" s="1167"/>
      <c r="H26" s="1167"/>
      <c r="I26" s="1167"/>
      <c r="J26" s="1167"/>
      <c r="K26" s="1167"/>
      <c r="L26" s="1167"/>
      <c r="M26" s="1167"/>
      <c r="N26" s="1167"/>
      <c r="O26" s="1167"/>
      <c r="P26" s="1167"/>
      <c r="Q26" s="1167"/>
      <c r="R26" s="1167"/>
      <c r="S26" s="1167"/>
      <c r="T26" s="1174"/>
      <c r="U26" s="1174"/>
      <c r="V26" s="1174"/>
      <c r="W26" s="1170"/>
      <c r="X26" s="1170"/>
      <c r="Y26" s="1170"/>
      <c r="Z26" s="1170"/>
      <c r="AA26" s="1170"/>
      <c r="AB26" s="1170"/>
      <c r="AC26" s="1171"/>
      <c r="AD26" s="1171"/>
      <c r="AE26" s="1171"/>
      <c r="AF26" s="1170"/>
      <c r="AG26" s="1170"/>
      <c r="AH26" s="1170"/>
      <c r="AI26" s="1170"/>
      <c r="AJ26" s="1170"/>
      <c r="AK26" s="1170"/>
      <c r="AL26" s="1172"/>
      <c r="AM26" s="1172"/>
      <c r="AN26" s="1172"/>
      <c r="AO26" s="1172"/>
      <c r="AP26" s="1172"/>
      <c r="AQ26" s="1172"/>
      <c r="AR26" s="1172"/>
      <c r="AS26" s="1172"/>
      <c r="AT26" s="1172"/>
      <c r="AU26" s="1172"/>
      <c r="AV26" s="1172"/>
      <c r="AW26" s="1172"/>
      <c r="AX26" s="1172"/>
      <c r="AY26" s="1172"/>
      <c r="AZ26" s="1172"/>
      <c r="BA26" s="1172"/>
      <c r="BB26" s="1172"/>
      <c r="BC26" s="1172"/>
      <c r="BD26" s="1172"/>
      <c r="BE26" s="1172"/>
      <c r="BF26" s="1172"/>
      <c r="BG26" s="1172"/>
      <c r="BH26" s="1172"/>
      <c r="BI26" s="1172"/>
      <c r="BJ26" s="1172"/>
      <c r="BK26" s="1172"/>
      <c r="BL26" s="1172"/>
    </row>
    <row r="27" spans="1:64" s="1175" customFormat="1" ht="11.25" x14ac:dyDescent="0.2">
      <c r="B27" s="1174"/>
      <c r="C27" s="1176"/>
      <c r="D27" s="1174"/>
      <c r="E27" s="1174"/>
      <c r="F27" s="1177"/>
      <c r="G27" s="1174"/>
      <c r="H27" s="1174"/>
      <c r="I27" s="1174"/>
      <c r="J27" s="1174"/>
      <c r="K27" s="1174"/>
      <c r="L27" s="1174"/>
      <c r="M27" s="1174"/>
      <c r="N27" s="1174"/>
      <c r="O27" s="1174"/>
      <c r="P27" s="1174"/>
      <c r="Q27" s="1174"/>
      <c r="R27" s="1174"/>
      <c r="S27" s="1174"/>
      <c r="T27" s="1174"/>
      <c r="U27" s="1174"/>
      <c r="V27" s="1174"/>
      <c r="W27" s="1174"/>
      <c r="X27" s="1174"/>
      <c r="Y27" s="1174"/>
      <c r="Z27" s="1174"/>
      <c r="AA27" s="1174"/>
      <c r="AB27" s="1174"/>
      <c r="AC27" s="1178"/>
      <c r="AD27" s="1178"/>
      <c r="AE27" s="1178"/>
      <c r="AF27" s="1174"/>
      <c r="AG27" s="1174"/>
      <c r="AH27" s="1174"/>
      <c r="AI27" s="1174"/>
      <c r="AJ27" s="1174"/>
      <c r="AK27" s="1174"/>
      <c r="AL27" s="1179"/>
      <c r="AM27" s="1179"/>
      <c r="AN27" s="1179"/>
      <c r="AO27" s="1179"/>
      <c r="AP27" s="1179"/>
      <c r="AQ27" s="1179"/>
      <c r="AR27" s="1179"/>
      <c r="AS27" s="1179"/>
      <c r="AT27" s="1179"/>
      <c r="AU27" s="1179"/>
      <c r="AV27" s="1179"/>
      <c r="AW27" s="1179"/>
      <c r="AX27" s="1179"/>
      <c r="AY27" s="1179"/>
      <c r="AZ27" s="1179"/>
      <c r="BA27" s="1179"/>
      <c r="BB27" s="1179"/>
      <c r="BC27" s="1179"/>
      <c r="BD27" s="1179"/>
      <c r="BE27" s="1179"/>
      <c r="BF27" s="1179"/>
      <c r="BG27" s="1179"/>
      <c r="BH27" s="1179"/>
      <c r="BI27" s="1179"/>
      <c r="BJ27" s="1179"/>
      <c r="BK27" s="1179"/>
      <c r="BL27" s="1179"/>
    </row>
    <row r="28" spans="1:64" s="1166" customFormat="1" ht="11.25" x14ac:dyDescent="0.2">
      <c r="B28" s="1174"/>
      <c r="C28" s="1180"/>
      <c r="D28" s="1170"/>
      <c r="E28" s="1170"/>
      <c r="F28" s="1181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  <c r="AA28" s="1170"/>
      <c r="AB28" s="1170"/>
      <c r="AC28" s="1171"/>
      <c r="AD28" s="1171"/>
      <c r="AF28" s="1170"/>
      <c r="AG28" s="1170"/>
      <c r="AH28" s="1170"/>
      <c r="AI28" s="1170"/>
      <c r="AJ28" s="1170"/>
      <c r="AK28" s="1170"/>
      <c r="AL28" s="1172"/>
      <c r="AM28" s="1172"/>
      <c r="AN28" s="1172"/>
      <c r="AO28" s="1172"/>
      <c r="AP28" s="1172"/>
      <c r="AQ28" s="1172"/>
      <c r="AR28" s="1172"/>
      <c r="AS28" s="1172"/>
      <c r="AT28" s="1172"/>
      <c r="AU28" s="1172"/>
      <c r="AV28" s="1172"/>
      <c r="AW28" s="1172"/>
      <c r="AX28" s="1172"/>
      <c r="AY28" s="1172"/>
      <c r="AZ28" s="1172"/>
      <c r="BA28" s="1172"/>
      <c r="BB28" s="1172"/>
      <c r="BC28" s="1172"/>
      <c r="BD28" s="1172"/>
      <c r="BE28" s="1172"/>
      <c r="BF28" s="1172"/>
      <c r="BG28" s="1172"/>
      <c r="BH28" s="1172"/>
      <c r="BI28" s="1172"/>
      <c r="BJ28" s="1172"/>
      <c r="BK28" s="1172"/>
      <c r="BL28" s="1172"/>
    </row>
    <row r="29" spans="1:64" s="1166" customFormat="1" ht="11.25" x14ac:dyDescent="0.2">
      <c r="B29" s="1174"/>
      <c r="C29" s="1180"/>
      <c r="D29" s="1170"/>
      <c r="E29" s="1170"/>
      <c r="F29" s="1181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  <c r="AA29" s="1170"/>
      <c r="AB29" s="1170"/>
      <c r="AC29" s="1171"/>
      <c r="AD29" s="1171"/>
      <c r="AE29" s="1171"/>
      <c r="AF29" s="1170"/>
      <c r="AG29" s="1170"/>
      <c r="AH29" s="1170"/>
      <c r="AI29" s="1170"/>
      <c r="AJ29" s="1170"/>
      <c r="AK29" s="1170"/>
      <c r="AL29" s="1172"/>
      <c r="AM29" s="1172"/>
      <c r="AN29" s="1172"/>
      <c r="AO29" s="1172"/>
      <c r="AP29" s="1172"/>
      <c r="AQ29" s="1172"/>
      <c r="AR29" s="1172"/>
      <c r="AS29" s="1172"/>
      <c r="AT29" s="1172"/>
      <c r="AU29" s="1172"/>
      <c r="AV29" s="1172"/>
      <c r="AW29" s="1172"/>
      <c r="AX29" s="1172"/>
      <c r="AY29" s="1172"/>
      <c r="AZ29" s="1172"/>
      <c r="BA29" s="1172"/>
      <c r="BB29" s="1172"/>
      <c r="BC29" s="1172"/>
      <c r="BD29" s="1172"/>
      <c r="BE29" s="1172"/>
      <c r="BF29" s="1172"/>
      <c r="BG29" s="1172"/>
      <c r="BH29" s="1172"/>
      <c r="BI29" s="1172"/>
      <c r="BJ29" s="1172"/>
      <c r="BK29" s="1172"/>
      <c r="BL29" s="1172"/>
    </row>
    <row r="30" spans="1:64" s="1166" customFormat="1" ht="11.25" x14ac:dyDescent="0.2">
      <c r="B30" s="1174"/>
      <c r="C30" s="1180"/>
      <c r="D30" s="1170"/>
      <c r="E30" s="1170"/>
      <c r="F30" s="1181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0"/>
      <c r="Z30" s="1170"/>
      <c r="AA30" s="1170"/>
      <c r="AB30" s="1170"/>
      <c r="AC30" s="1171"/>
      <c r="AD30" s="1171"/>
      <c r="AE30" s="1171"/>
      <c r="AF30" s="1170"/>
      <c r="AG30" s="1170"/>
      <c r="AH30" s="1170"/>
      <c r="AI30" s="1170"/>
      <c r="AJ30" s="1170"/>
      <c r="AK30" s="1170"/>
      <c r="AL30" s="1172"/>
      <c r="AM30" s="1172"/>
      <c r="AN30" s="1172"/>
      <c r="AO30" s="1172"/>
      <c r="AP30" s="1172"/>
      <c r="AQ30" s="1172"/>
      <c r="AR30" s="1172"/>
      <c r="AS30" s="1172"/>
      <c r="AT30" s="1172"/>
      <c r="AU30" s="1172"/>
      <c r="AV30" s="1172"/>
      <c r="AW30" s="1172"/>
      <c r="AX30" s="1172"/>
      <c r="AY30" s="1172"/>
      <c r="AZ30" s="1172"/>
      <c r="BA30" s="1172"/>
      <c r="BB30" s="1172"/>
      <c r="BC30" s="1172"/>
      <c r="BD30" s="1172"/>
      <c r="BE30" s="1172"/>
      <c r="BF30" s="1172"/>
      <c r="BG30" s="1172"/>
      <c r="BH30" s="1172"/>
      <c r="BI30" s="1172"/>
      <c r="BJ30" s="1172"/>
      <c r="BK30" s="1172"/>
      <c r="BL30" s="1172"/>
    </row>
    <row r="31" spans="1:64" s="1166" customFormat="1" ht="11.25" x14ac:dyDescent="0.2">
      <c r="B31" s="1174"/>
      <c r="C31" s="1180"/>
      <c r="D31" s="1170"/>
      <c r="E31" s="1170"/>
      <c r="F31" s="1181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0"/>
      <c r="R31" s="1170"/>
      <c r="S31" s="1170"/>
      <c r="T31" s="1170"/>
      <c r="U31" s="1170"/>
      <c r="V31" s="1170"/>
      <c r="W31" s="1170"/>
      <c r="X31" s="1170"/>
      <c r="Y31" s="1170"/>
      <c r="Z31" s="1170"/>
      <c r="AA31" s="1170"/>
      <c r="AB31" s="1170"/>
      <c r="AC31" s="1171"/>
      <c r="AD31" s="1171"/>
      <c r="AE31" s="1171"/>
      <c r="AF31" s="1170"/>
      <c r="AG31" s="1170"/>
      <c r="AH31" s="1170"/>
      <c r="AI31" s="1170"/>
      <c r="AJ31" s="1170"/>
      <c r="AK31" s="1170"/>
      <c r="AL31" s="1172"/>
      <c r="AM31" s="1172"/>
      <c r="AN31" s="1172"/>
      <c r="AO31" s="1172"/>
      <c r="AP31" s="1172"/>
      <c r="AQ31" s="1172"/>
      <c r="AR31" s="1172"/>
      <c r="AS31" s="1172"/>
      <c r="AT31" s="1172"/>
      <c r="AU31" s="1172"/>
      <c r="AV31" s="1172"/>
      <c r="AW31" s="1172"/>
      <c r="AX31" s="1172"/>
      <c r="AY31" s="1172"/>
      <c r="AZ31" s="1172"/>
      <c r="BA31" s="1172"/>
      <c r="BB31" s="1172"/>
      <c r="BC31" s="1172"/>
      <c r="BD31" s="1172"/>
      <c r="BE31" s="1172"/>
      <c r="BF31" s="1172"/>
      <c r="BG31" s="1172"/>
      <c r="BH31" s="1172"/>
      <c r="BI31" s="1172"/>
      <c r="BJ31" s="1172"/>
      <c r="BK31" s="1172"/>
      <c r="BL31" s="1172"/>
    </row>
    <row r="32" spans="1:64" s="1166" customFormat="1" ht="11.25" x14ac:dyDescent="0.2">
      <c r="B32" s="1174"/>
      <c r="C32" s="1180"/>
      <c r="D32" s="1170"/>
      <c r="E32" s="1170"/>
      <c r="F32" s="1181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0"/>
      <c r="R32" s="1170"/>
      <c r="S32" s="1170"/>
      <c r="T32" s="1170"/>
      <c r="U32" s="1170"/>
      <c r="V32" s="1170"/>
      <c r="W32" s="1170"/>
      <c r="X32" s="1170"/>
      <c r="Y32" s="1170"/>
      <c r="Z32" s="1170"/>
      <c r="AA32" s="1170"/>
      <c r="AB32" s="1170"/>
      <c r="AC32" s="1171"/>
      <c r="AD32" s="1171"/>
      <c r="AE32" s="1171"/>
      <c r="AF32" s="1170"/>
      <c r="AG32" s="1170"/>
      <c r="AH32" s="1170"/>
      <c r="AI32" s="1170"/>
      <c r="AJ32" s="1170"/>
      <c r="AK32" s="1170"/>
      <c r="AL32" s="1172"/>
      <c r="AM32" s="1172"/>
      <c r="AN32" s="1172"/>
      <c r="AO32" s="1172"/>
      <c r="AP32" s="1172"/>
      <c r="AQ32" s="1172"/>
      <c r="AR32" s="1172"/>
      <c r="AS32" s="1172"/>
      <c r="AT32" s="1172"/>
      <c r="AU32" s="1172"/>
      <c r="AV32" s="1172"/>
      <c r="AW32" s="1172"/>
      <c r="AX32" s="1172"/>
      <c r="AY32" s="1172"/>
      <c r="AZ32" s="1172"/>
      <c r="BA32" s="1172"/>
      <c r="BB32" s="1172"/>
      <c r="BC32" s="1172"/>
      <c r="BD32" s="1172"/>
      <c r="BE32" s="1172"/>
      <c r="BF32" s="1172"/>
      <c r="BG32" s="1172"/>
      <c r="BH32" s="1172"/>
      <c r="BI32" s="1172"/>
      <c r="BJ32" s="1172"/>
      <c r="BK32" s="1172"/>
      <c r="BL32" s="1172"/>
    </row>
    <row r="33" spans="2:64" s="1166" customFormat="1" ht="11.25" x14ac:dyDescent="0.2">
      <c r="B33" s="1174"/>
      <c r="C33" s="1180"/>
      <c r="D33" s="1170"/>
      <c r="E33" s="1170"/>
      <c r="F33" s="1181"/>
      <c r="G33" s="1170"/>
      <c r="H33" s="1170"/>
      <c r="I33" s="1170"/>
      <c r="J33" s="1170"/>
      <c r="K33" s="1170"/>
      <c r="L33" s="1170"/>
      <c r="M33" s="1170"/>
      <c r="N33" s="1170"/>
      <c r="O33" s="1170"/>
      <c r="P33" s="1170"/>
      <c r="Q33" s="1170"/>
      <c r="R33" s="1170"/>
      <c r="S33" s="1170"/>
      <c r="T33" s="1170"/>
      <c r="U33" s="1170"/>
      <c r="V33" s="1170"/>
      <c r="W33" s="1170"/>
      <c r="X33" s="1170"/>
      <c r="Y33" s="1170"/>
      <c r="Z33" s="1170"/>
      <c r="AA33" s="1170"/>
      <c r="AB33" s="1170"/>
      <c r="AC33" s="1171"/>
      <c r="AD33" s="1171"/>
      <c r="AE33" s="1171"/>
      <c r="AF33" s="1170"/>
      <c r="AG33" s="1170"/>
      <c r="AH33" s="1170"/>
      <c r="AI33" s="1170"/>
      <c r="AJ33" s="1170"/>
      <c r="AK33" s="1170"/>
      <c r="AL33" s="1172"/>
      <c r="AM33" s="1172"/>
      <c r="AN33" s="1172"/>
      <c r="AO33" s="1172"/>
      <c r="AP33" s="1172"/>
      <c r="AQ33" s="1172"/>
      <c r="AR33" s="1172"/>
      <c r="AS33" s="1172"/>
      <c r="AT33" s="1172"/>
      <c r="AU33" s="1172"/>
      <c r="AV33" s="1172"/>
      <c r="AW33" s="1172"/>
      <c r="AX33" s="1172"/>
      <c r="AY33" s="1172"/>
      <c r="AZ33" s="1172"/>
      <c r="BA33" s="1172"/>
      <c r="BB33" s="1172"/>
      <c r="BC33" s="1172"/>
      <c r="BD33" s="1172"/>
      <c r="BE33" s="1172"/>
      <c r="BF33" s="1172"/>
      <c r="BG33" s="1172"/>
      <c r="BH33" s="1172"/>
      <c r="BI33" s="1172"/>
      <c r="BJ33" s="1172"/>
      <c r="BK33" s="1172"/>
      <c r="BL33" s="1172"/>
    </row>
    <row r="34" spans="2:64" x14ac:dyDescent="0.2">
      <c r="B34" s="1159"/>
      <c r="C34" s="1182"/>
      <c r="D34" s="1159"/>
      <c r="E34" s="1159"/>
      <c r="F34" s="1183"/>
      <c r="G34" s="1159"/>
      <c r="H34" s="1159"/>
      <c r="I34" s="1159"/>
      <c r="J34" s="1159"/>
      <c r="K34" s="1159"/>
      <c r="L34" s="1159"/>
      <c r="M34" s="1159"/>
      <c r="N34" s="1159"/>
      <c r="O34" s="1159"/>
      <c r="P34" s="1159"/>
      <c r="Q34" s="1159"/>
      <c r="R34" s="1159"/>
      <c r="S34" s="1159"/>
      <c r="T34" s="1159"/>
      <c r="U34" s="1159"/>
      <c r="V34" s="1159"/>
      <c r="W34" s="1159"/>
      <c r="X34" s="1159"/>
      <c r="Y34" s="1159"/>
      <c r="Z34" s="1159"/>
      <c r="AA34" s="1159"/>
      <c r="AB34" s="1159"/>
      <c r="AC34" s="1160"/>
      <c r="AD34" s="1160"/>
      <c r="AE34" s="1160"/>
      <c r="AF34" s="852"/>
      <c r="AG34" s="852"/>
      <c r="AH34" s="1171"/>
      <c r="AI34" s="852"/>
      <c r="AJ34" s="852"/>
      <c r="AK34" s="852"/>
      <c r="AL34" s="852"/>
      <c r="AM34" s="852"/>
      <c r="AN34" s="852"/>
      <c r="AO34" s="852"/>
      <c r="AP34" s="852"/>
      <c r="AQ34" s="852"/>
      <c r="AR34" s="852"/>
      <c r="AS34" s="852"/>
      <c r="AT34" s="852"/>
      <c r="AU34" s="852"/>
      <c r="AV34" s="852"/>
      <c r="AW34" s="852"/>
      <c r="AX34" s="852"/>
      <c r="AY34" s="852"/>
      <c r="AZ34" s="852"/>
      <c r="BA34" s="852"/>
      <c r="BB34" s="852"/>
      <c r="BC34" s="852"/>
      <c r="BD34" s="852"/>
      <c r="BE34" s="852"/>
      <c r="BF34" s="852"/>
      <c r="BG34" s="852"/>
      <c r="BH34" s="852"/>
      <c r="BI34" s="852"/>
      <c r="BJ34" s="852"/>
      <c r="BK34" s="852"/>
      <c r="BL34" s="852"/>
    </row>
    <row r="35" spans="2:64" x14ac:dyDescent="0.2">
      <c r="B35" s="852"/>
      <c r="C35" s="1184"/>
      <c r="E35" s="852"/>
      <c r="F35" s="1185"/>
      <c r="G35" s="852"/>
      <c r="H35" s="852"/>
      <c r="I35" s="852"/>
      <c r="J35" s="852"/>
      <c r="K35" s="852"/>
      <c r="L35" s="852"/>
      <c r="M35" s="852"/>
      <c r="N35" s="852"/>
      <c r="O35" s="852"/>
      <c r="P35" s="852"/>
      <c r="Q35" s="852"/>
      <c r="R35" s="852"/>
      <c r="T35" s="852"/>
      <c r="U35" s="852"/>
      <c r="V35" s="852"/>
      <c r="Z35" s="852"/>
      <c r="AA35" s="852"/>
      <c r="AB35" s="852"/>
      <c r="AC35" s="1160"/>
      <c r="AD35" s="1165"/>
      <c r="AE35" s="1165"/>
      <c r="AF35" s="852"/>
      <c r="AG35" s="852"/>
      <c r="AH35" s="852"/>
      <c r="AI35" s="852"/>
      <c r="AJ35" s="852"/>
      <c r="AK35" s="852"/>
      <c r="AL35" s="852"/>
      <c r="AM35" s="852"/>
      <c r="AN35" s="852"/>
      <c r="AO35" s="852"/>
      <c r="AP35" s="852"/>
      <c r="AQ35" s="852"/>
      <c r="AR35" s="852"/>
      <c r="AS35" s="852"/>
      <c r="AT35" s="852"/>
      <c r="AU35" s="852"/>
      <c r="AV35" s="852"/>
      <c r="AW35" s="852"/>
      <c r="AX35" s="852"/>
      <c r="AY35" s="852"/>
      <c r="AZ35" s="852"/>
      <c r="BA35" s="852"/>
      <c r="BB35" s="852"/>
      <c r="BC35" s="852"/>
      <c r="BD35" s="852"/>
      <c r="BE35" s="852"/>
      <c r="BF35" s="852"/>
      <c r="BG35" s="852"/>
      <c r="BH35" s="852"/>
      <c r="BI35" s="852"/>
      <c r="BJ35" s="852"/>
      <c r="BK35" s="852"/>
      <c r="BL35" s="852"/>
    </row>
    <row r="36" spans="2:64" x14ac:dyDescent="0.2">
      <c r="B36" s="852"/>
      <c r="C36" s="1184"/>
      <c r="E36" s="852"/>
      <c r="F36" s="1185"/>
      <c r="G36" s="852"/>
      <c r="H36" s="852"/>
      <c r="I36" s="852"/>
      <c r="J36" s="852"/>
      <c r="K36" s="852"/>
      <c r="L36" s="852"/>
      <c r="M36" s="852"/>
      <c r="N36" s="852"/>
      <c r="O36" s="852"/>
      <c r="P36" s="852"/>
      <c r="Q36" s="852"/>
      <c r="R36" s="852"/>
      <c r="T36" s="852"/>
      <c r="U36" s="852"/>
      <c r="V36" s="852"/>
      <c r="Z36" s="852"/>
      <c r="AA36" s="852"/>
      <c r="AB36" s="852"/>
      <c r="AC36" s="1160"/>
      <c r="AD36" s="1165"/>
      <c r="AE36" s="1165"/>
      <c r="AF36" s="852"/>
      <c r="AG36" s="852"/>
      <c r="AH36" s="852"/>
      <c r="AI36" s="852"/>
      <c r="AJ36" s="852"/>
      <c r="AK36" s="852"/>
      <c r="AL36" s="852"/>
      <c r="AM36" s="852"/>
      <c r="AN36" s="852"/>
      <c r="AO36" s="852"/>
      <c r="AP36" s="852"/>
      <c r="AQ36" s="852"/>
      <c r="AR36" s="852"/>
      <c r="AS36" s="852"/>
      <c r="AT36" s="852"/>
      <c r="AU36" s="852"/>
      <c r="AV36" s="852"/>
      <c r="AW36" s="852"/>
      <c r="AX36" s="852"/>
      <c r="AY36" s="852"/>
      <c r="AZ36" s="852"/>
      <c r="BA36" s="852"/>
      <c r="BB36" s="852"/>
      <c r="BC36" s="852"/>
      <c r="BD36" s="852"/>
      <c r="BE36" s="852"/>
      <c r="BF36" s="852"/>
      <c r="BG36" s="852"/>
      <c r="BH36" s="852"/>
      <c r="BI36" s="852"/>
      <c r="BJ36" s="852"/>
      <c r="BK36" s="852"/>
      <c r="BL36" s="852"/>
    </row>
    <row r="37" spans="2:64" x14ac:dyDescent="0.2">
      <c r="B37" s="852"/>
      <c r="C37" s="1184"/>
      <c r="E37" s="852"/>
      <c r="F37" s="1185"/>
      <c r="G37" s="852"/>
      <c r="H37" s="852"/>
      <c r="I37" s="852"/>
      <c r="J37" s="852"/>
      <c r="K37" s="852"/>
      <c r="L37" s="852"/>
      <c r="M37" s="852"/>
      <c r="N37" s="852"/>
      <c r="O37" s="852"/>
      <c r="P37" s="852"/>
      <c r="Q37" s="852"/>
      <c r="R37" s="852"/>
      <c r="T37" s="852"/>
      <c r="U37" s="852"/>
      <c r="V37" s="852"/>
      <c r="Z37" s="852"/>
      <c r="AA37" s="852"/>
      <c r="AB37" s="852"/>
      <c r="AC37" s="1160"/>
      <c r="AD37" s="1165"/>
      <c r="AE37" s="1165"/>
      <c r="AF37" s="852"/>
      <c r="AG37" s="852"/>
      <c r="AH37" s="852"/>
      <c r="AI37" s="852"/>
      <c r="AJ37" s="852"/>
      <c r="AK37" s="852"/>
      <c r="AL37" s="852"/>
      <c r="AM37" s="852"/>
      <c r="AN37" s="852"/>
      <c r="AO37" s="852"/>
      <c r="AP37" s="852"/>
      <c r="AQ37" s="852"/>
      <c r="AR37" s="852"/>
      <c r="AS37" s="852"/>
      <c r="AT37" s="852"/>
      <c r="AU37" s="852"/>
      <c r="AV37" s="852"/>
      <c r="AW37" s="852"/>
      <c r="AX37" s="852"/>
      <c r="AY37" s="852"/>
      <c r="AZ37" s="852"/>
      <c r="BA37" s="852"/>
      <c r="BB37" s="852"/>
      <c r="BC37" s="852"/>
      <c r="BD37" s="852"/>
      <c r="BE37" s="852"/>
      <c r="BF37" s="852"/>
      <c r="BG37" s="852"/>
      <c r="BH37" s="852"/>
      <c r="BI37" s="852"/>
      <c r="BJ37" s="852"/>
      <c r="BK37" s="852"/>
      <c r="BL37" s="852"/>
    </row>
    <row r="38" spans="2:64" x14ac:dyDescent="0.2">
      <c r="B38" s="852"/>
      <c r="C38" s="1184"/>
      <c r="E38" s="852"/>
      <c r="F38" s="1185"/>
      <c r="G38" s="852"/>
      <c r="H38" s="852"/>
      <c r="I38" s="852"/>
      <c r="J38" s="852"/>
      <c r="K38" s="852"/>
      <c r="L38" s="852"/>
      <c r="M38" s="852"/>
      <c r="N38" s="852"/>
      <c r="O38" s="852"/>
      <c r="P38" s="852"/>
      <c r="Q38" s="852"/>
      <c r="R38" s="852"/>
      <c r="T38" s="852"/>
      <c r="U38" s="852"/>
      <c r="V38" s="852"/>
      <c r="Z38" s="852"/>
      <c r="AA38" s="852"/>
      <c r="AB38" s="852"/>
      <c r="AC38" s="1160"/>
      <c r="AD38" s="1165"/>
      <c r="AE38" s="1165"/>
      <c r="AF38" s="852"/>
      <c r="AG38" s="852"/>
      <c r="AH38" s="852"/>
      <c r="AI38" s="852"/>
      <c r="AJ38" s="852"/>
      <c r="AK38" s="852"/>
      <c r="AL38" s="852"/>
      <c r="AM38" s="852"/>
      <c r="AN38" s="852"/>
      <c r="AO38" s="852"/>
      <c r="AP38" s="852"/>
      <c r="AQ38" s="852"/>
      <c r="AR38" s="852"/>
      <c r="AS38" s="852"/>
      <c r="AT38" s="852"/>
      <c r="AU38" s="852"/>
      <c r="AV38" s="852"/>
      <c r="AW38" s="852"/>
      <c r="AX38" s="852"/>
      <c r="AY38" s="852"/>
      <c r="AZ38" s="852"/>
      <c r="BA38" s="852"/>
      <c r="BB38" s="852"/>
      <c r="BC38" s="852"/>
      <c r="BD38" s="852"/>
      <c r="BE38" s="852"/>
      <c r="BF38" s="852"/>
      <c r="BG38" s="852"/>
      <c r="BH38" s="852"/>
      <c r="BI38" s="852"/>
      <c r="BJ38" s="852"/>
      <c r="BK38" s="852"/>
      <c r="BL38" s="852"/>
    </row>
    <row r="39" spans="2:64" x14ac:dyDescent="0.2">
      <c r="B39" s="852"/>
      <c r="C39" s="1184"/>
      <c r="E39" s="852"/>
      <c r="F39" s="1185"/>
      <c r="G39" s="852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T39" s="852"/>
      <c r="U39" s="852"/>
      <c r="V39" s="852"/>
      <c r="Z39" s="852"/>
      <c r="AA39" s="852"/>
      <c r="AB39" s="852"/>
      <c r="AC39" s="1160"/>
      <c r="AD39" s="1165"/>
      <c r="AE39" s="1165"/>
      <c r="AF39" s="852"/>
      <c r="AG39" s="852"/>
      <c r="AH39" s="852"/>
      <c r="AI39" s="852"/>
      <c r="AJ39" s="852"/>
      <c r="AK39" s="852"/>
      <c r="AL39" s="852"/>
      <c r="AM39" s="852"/>
      <c r="AN39" s="852"/>
      <c r="AO39" s="852"/>
      <c r="AP39" s="852"/>
      <c r="AQ39" s="852"/>
      <c r="AR39" s="852"/>
      <c r="AS39" s="852"/>
      <c r="AT39" s="852"/>
      <c r="AU39" s="852"/>
      <c r="AV39" s="852"/>
      <c r="AW39" s="852"/>
      <c r="AX39" s="852"/>
      <c r="AY39" s="852"/>
      <c r="AZ39" s="852"/>
      <c r="BA39" s="852"/>
      <c r="BB39" s="852"/>
      <c r="BC39" s="852"/>
      <c r="BD39" s="852"/>
      <c r="BE39" s="852"/>
      <c r="BF39" s="852"/>
      <c r="BG39" s="852"/>
      <c r="BH39" s="852"/>
      <c r="BI39" s="852"/>
      <c r="BJ39" s="852"/>
      <c r="BK39" s="852"/>
      <c r="BL39" s="852"/>
    </row>
    <row r="40" spans="2:64" x14ac:dyDescent="0.2">
      <c r="B40" s="852"/>
      <c r="C40" s="1184"/>
      <c r="E40" s="852"/>
      <c r="F40" s="1185"/>
      <c r="G40" s="852"/>
      <c r="H40" s="852"/>
      <c r="I40" s="852"/>
      <c r="J40" s="852"/>
      <c r="K40" s="852"/>
      <c r="L40" s="852"/>
      <c r="M40" s="852"/>
      <c r="N40" s="852"/>
      <c r="O40" s="852"/>
      <c r="P40" s="852"/>
      <c r="Q40" s="852"/>
      <c r="R40" s="852"/>
      <c r="T40" s="852"/>
      <c r="U40" s="852"/>
      <c r="V40" s="852"/>
      <c r="Z40" s="852"/>
      <c r="AA40" s="852"/>
      <c r="AB40" s="852"/>
      <c r="AC40" s="1160"/>
      <c r="AD40" s="1165"/>
      <c r="AE40" s="1165"/>
      <c r="AF40" s="852"/>
      <c r="AG40" s="852"/>
      <c r="AH40" s="852"/>
      <c r="AI40" s="852"/>
      <c r="AJ40" s="852"/>
      <c r="AK40" s="852"/>
      <c r="AL40" s="852"/>
      <c r="AM40" s="852"/>
      <c r="AN40" s="852"/>
      <c r="AO40" s="852"/>
      <c r="AP40" s="852"/>
      <c r="AQ40" s="852"/>
      <c r="AR40" s="852"/>
      <c r="AS40" s="852"/>
      <c r="AT40" s="852"/>
      <c r="AU40" s="852"/>
      <c r="AV40" s="852"/>
      <c r="AW40" s="852"/>
      <c r="AX40" s="852"/>
      <c r="AY40" s="852"/>
      <c r="AZ40" s="852"/>
      <c r="BA40" s="852"/>
      <c r="BB40" s="852"/>
      <c r="BC40" s="852"/>
      <c r="BD40" s="852"/>
      <c r="BE40" s="852"/>
      <c r="BF40" s="852"/>
      <c r="BG40" s="852"/>
      <c r="BH40" s="852"/>
      <c r="BI40" s="852"/>
      <c r="BJ40" s="852"/>
      <c r="BK40" s="852"/>
      <c r="BL40" s="852"/>
    </row>
    <row r="41" spans="2:64" x14ac:dyDescent="0.2">
      <c r="B41" s="852"/>
      <c r="C41" s="1184"/>
      <c r="E41" s="852"/>
      <c r="F41" s="1185"/>
      <c r="G41" s="852"/>
      <c r="H41" s="852"/>
      <c r="I41" s="852"/>
      <c r="J41" s="852"/>
      <c r="K41" s="852"/>
      <c r="L41" s="852"/>
      <c r="M41" s="852"/>
      <c r="N41" s="852"/>
      <c r="O41" s="852"/>
      <c r="P41" s="852"/>
      <c r="Q41" s="852"/>
      <c r="R41" s="852"/>
      <c r="T41" s="852"/>
      <c r="U41" s="852"/>
      <c r="V41" s="852"/>
      <c r="Z41" s="852"/>
      <c r="AA41" s="852"/>
      <c r="AB41" s="852"/>
      <c r="AC41" s="1160"/>
      <c r="AD41" s="1165"/>
      <c r="AE41" s="1165"/>
      <c r="AF41" s="852"/>
      <c r="AG41" s="852"/>
      <c r="AH41" s="852"/>
      <c r="AI41" s="852"/>
      <c r="AJ41" s="852"/>
      <c r="AK41" s="852"/>
      <c r="AL41" s="852"/>
      <c r="AM41" s="852"/>
      <c r="AN41" s="852"/>
      <c r="AO41" s="852"/>
      <c r="AP41" s="852"/>
      <c r="AQ41" s="852"/>
      <c r="AR41" s="852"/>
      <c r="AS41" s="852"/>
      <c r="AT41" s="852"/>
      <c r="AU41" s="852"/>
      <c r="AV41" s="852"/>
      <c r="AW41" s="852"/>
      <c r="AX41" s="852"/>
      <c r="AY41" s="852"/>
      <c r="AZ41" s="852"/>
      <c r="BA41" s="852"/>
      <c r="BB41" s="852"/>
      <c r="BC41" s="852"/>
      <c r="BD41" s="852"/>
      <c r="BE41" s="852"/>
      <c r="BF41" s="852"/>
      <c r="BG41" s="852"/>
      <c r="BH41" s="852"/>
      <c r="BI41" s="852"/>
      <c r="BJ41" s="852"/>
      <c r="BK41" s="852"/>
      <c r="BL41" s="852"/>
    </row>
    <row r="42" spans="2:64" x14ac:dyDescent="0.2">
      <c r="B42" s="852"/>
      <c r="C42" s="1184"/>
      <c r="E42" s="852"/>
      <c r="F42" s="1185"/>
      <c r="G42" s="852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2"/>
      <c r="T42" s="852"/>
      <c r="U42" s="852"/>
      <c r="V42" s="852"/>
      <c r="Z42" s="852"/>
      <c r="AA42" s="852"/>
      <c r="AB42" s="852"/>
      <c r="AC42" s="1160"/>
      <c r="AD42" s="1165"/>
      <c r="AE42" s="1165"/>
      <c r="AF42" s="852"/>
      <c r="AG42" s="852"/>
      <c r="AH42" s="852"/>
      <c r="AI42" s="852"/>
      <c r="AJ42" s="852"/>
      <c r="AK42" s="852"/>
      <c r="AL42" s="852"/>
      <c r="AM42" s="852"/>
      <c r="AN42" s="852"/>
      <c r="AO42" s="852"/>
      <c r="AP42" s="852"/>
      <c r="AQ42" s="852"/>
      <c r="AR42" s="852"/>
      <c r="AS42" s="852"/>
      <c r="AT42" s="852"/>
      <c r="AU42" s="852"/>
      <c r="AV42" s="852"/>
      <c r="AW42" s="852"/>
      <c r="AX42" s="852"/>
      <c r="AY42" s="852"/>
      <c r="AZ42" s="852"/>
      <c r="BA42" s="852"/>
      <c r="BB42" s="852"/>
      <c r="BC42" s="852"/>
      <c r="BD42" s="852"/>
      <c r="BE42" s="852"/>
      <c r="BF42" s="852"/>
      <c r="BG42" s="852"/>
      <c r="BH42" s="852"/>
      <c r="BI42" s="852"/>
      <c r="BJ42" s="852"/>
      <c r="BK42" s="852"/>
      <c r="BL42" s="852"/>
    </row>
    <row r="43" spans="2:64" x14ac:dyDescent="0.2">
      <c r="B43" s="852"/>
      <c r="C43" s="1184"/>
      <c r="E43" s="852"/>
      <c r="F43" s="1185"/>
      <c r="G43" s="852"/>
      <c r="H43" s="852"/>
      <c r="I43" s="852"/>
      <c r="J43" s="852"/>
      <c r="K43" s="852"/>
      <c r="L43" s="852"/>
      <c r="M43" s="852"/>
      <c r="N43" s="852"/>
      <c r="O43" s="852"/>
      <c r="P43" s="852"/>
      <c r="Q43" s="852"/>
      <c r="R43" s="852"/>
      <c r="T43" s="852"/>
      <c r="U43" s="852"/>
      <c r="V43" s="852"/>
      <c r="Z43" s="852"/>
      <c r="AA43" s="852"/>
      <c r="AB43" s="852"/>
      <c r="AC43" s="1160"/>
      <c r="AD43" s="1165"/>
      <c r="AE43" s="1165"/>
      <c r="AF43" s="852"/>
      <c r="AG43" s="852"/>
      <c r="AH43" s="852"/>
      <c r="AI43" s="852"/>
      <c r="AJ43" s="852"/>
      <c r="AK43" s="852"/>
      <c r="AL43" s="852"/>
      <c r="AM43" s="852"/>
      <c r="AN43" s="852"/>
      <c r="AO43" s="852"/>
      <c r="AP43" s="852"/>
      <c r="AQ43" s="852"/>
      <c r="AR43" s="852"/>
      <c r="AS43" s="852"/>
      <c r="AT43" s="852"/>
      <c r="AU43" s="852"/>
      <c r="AV43" s="852"/>
      <c r="AW43" s="852"/>
      <c r="AX43" s="852"/>
      <c r="AY43" s="852"/>
      <c r="AZ43" s="852"/>
      <c r="BA43" s="852"/>
      <c r="BB43" s="852"/>
      <c r="BC43" s="852"/>
      <c r="BD43" s="852"/>
      <c r="BE43" s="852"/>
      <c r="BF43" s="852"/>
      <c r="BG43" s="852"/>
      <c r="BH43" s="852"/>
      <c r="BI43" s="852"/>
      <c r="BJ43" s="852"/>
      <c r="BK43" s="852"/>
      <c r="BL43" s="852"/>
    </row>
    <row r="44" spans="2:64" x14ac:dyDescent="0.2">
      <c r="B44" s="852"/>
      <c r="C44" s="1184"/>
      <c r="E44" s="852"/>
      <c r="F44" s="1185"/>
      <c r="G44" s="852"/>
      <c r="H44" s="852"/>
      <c r="I44" s="852"/>
      <c r="J44" s="852"/>
      <c r="K44" s="852"/>
      <c r="L44" s="852"/>
      <c r="M44" s="852"/>
      <c r="N44" s="852"/>
      <c r="O44" s="852"/>
      <c r="P44" s="852"/>
      <c r="Q44" s="852"/>
      <c r="R44" s="852"/>
      <c r="T44" s="852"/>
      <c r="U44" s="852"/>
      <c r="V44" s="852"/>
      <c r="Z44" s="852"/>
      <c r="AA44" s="852"/>
      <c r="AB44" s="852"/>
      <c r="AC44" s="1160"/>
      <c r="AD44" s="1165"/>
      <c r="AE44" s="1165"/>
      <c r="AF44" s="852"/>
      <c r="AG44" s="852"/>
      <c r="AH44" s="852"/>
      <c r="AI44" s="852"/>
      <c r="AJ44" s="852"/>
      <c r="AK44" s="852"/>
      <c r="AL44" s="852"/>
      <c r="AM44" s="852"/>
      <c r="AN44" s="852"/>
      <c r="AO44" s="852"/>
      <c r="AP44" s="852"/>
      <c r="AQ44" s="852"/>
      <c r="AR44" s="852"/>
      <c r="AS44" s="852"/>
      <c r="AT44" s="852"/>
      <c r="AU44" s="852"/>
      <c r="AV44" s="852"/>
      <c r="AW44" s="852"/>
      <c r="AX44" s="852"/>
      <c r="AY44" s="852"/>
      <c r="AZ44" s="852"/>
      <c r="BA44" s="852"/>
      <c r="BB44" s="852"/>
      <c r="BC44" s="852"/>
      <c r="BD44" s="852"/>
      <c r="BE44" s="852"/>
      <c r="BF44" s="852"/>
      <c r="BG44" s="852"/>
      <c r="BH44" s="852"/>
      <c r="BI44" s="852"/>
      <c r="BJ44" s="852"/>
      <c r="BK44" s="852"/>
      <c r="BL44" s="852"/>
    </row>
    <row r="45" spans="2:64" x14ac:dyDescent="0.2">
      <c r="B45" s="852"/>
      <c r="C45" s="1184"/>
      <c r="E45" s="852"/>
      <c r="F45" s="1185"/>
      <c r="G45" s="852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852"/>
      <c r="T45" s="852"/>
      <c r="U45" s="852"/>
      <c r="V45" s="852"/>
      <c r="Z45" s="852"/>
      <c r="AA45" s="852"/>
      <c r="AB45" s="852"/>
      <c r="AC45" s="1160"/>
      <c r="AD45" s="1165"/>
      <c r="AE45" s="1165"/>
      <c r="AF45" s="852"/>
      <c r="AG45" s="852"/>
      <c r="AH45" s="852"/>
      <c r="AI45" s="852"/>
      <c r="AJ45" s="852"/>
      <c r="AK45" s="852"/>
      <c r="AL45" s="852"/>
      <c r="AM45" s="852"/>
      <c r="AN45" s="852"/>
      <c r="AO45" s="852"/>
      <c r="AP45" s="852"/>
      <c r="AQ45" s="852"/>
      <c r="AR45" s="852"/>
      <c r="AS45" s="852"/>
      <c r="AT45" s="852"/>
      <c r="AU45" s="852"/>
      <c r="AV45" s="852"/>
      <c r="AW45" s="852"/>
      <c r="AX45" s="852"/>
      <c r="AY45" s="852"/>
      <c r="AZ45" s="852"/>
      <c r="BA45" s="852"/>
      <c r="BB45" s="852"/>
      <c r="BC45" s="852"/>
      <c r="BD45" s="852"/>
      <c r="BE45" s="852"/>
      <c r="BF45" s="852"/>
      <c r="BG45" s="852"/>
      <c r="BH45" s="852"/>
      <c r="BI45" s="852"/>
      <c r="BJ45" s="852"/>
      <c r="BK45" s="852"/>
      <c r="BL45" s="852"/>
    </row>
    <row r="46" spans="2:64" x14ac:dyDescent="0.2">
      <c r="B46" s="852"/>
      <c r="C46" s="1184"/>
      <c r="E46" s="852"/>
      <c r="F46" s="1185"/>
      <c r="G46" s="852"/>
      <c r="H46" s="852"/>
      <c r="I46" s="852"/>
      <c r="J46" s="852"/>
      <c r="K46" s="852"/>
      <c r="L46" s="852"/>
      <c r="M46" s="852"/>
      <c r="N46" s="852"/>
      <c r="O46" s="852"/>
      <c r="P46" s="852"/>
      <c r="Q46" s="852"/>
      <c r="R46" s="852"/>
      <c r="T46" s="852"/>
      <c r="U46" s="852"/>
      <c r="V46" s="852"/>
      <c r="Z46" s="852"/>
      <c r="AA46" s="852"/>
      <c r="AB46" s="852"/>
      <c r="AC46" s="1160"/>
      <c r="AD46" s="1165"/>
      <c r="AE46" s="1165"/>
      <c r="AF46" s="852"/>
      <c r="AG46" s="852"/>
      <c r="AH46" s="852"/>
      <c r="AI46" s="852"/>
      <c r="AJ46" s="852"/>
      <c r="AK46" s="852"/>
      <c r="AL46" s="852"/>
      <c r="AM46" s="852"/>
      <c r="AN46" s="852"/>
      <c r="AO46" s="852"/>
      <c r="AP46" s="852"/>
      <c r="AQ46" s="852"/>
      <c r="AR46" s="852"/>
      <c r="AS46" s="852"/>
      <c r="AT46" s="852"/>
      <c r="AU46" s="852"/>
      <c r="AV46" s="852"/>
      <c r="AW46" s="852"/>
      <c r="AX46" s="852"/>
      <c r="AY46" s="852"/>
      <c r="AZ46" s="852"/>
      <c r="BA46" s="852"/>
      <c r="BB46" s="852"/>
      <c r="BC46" s="852"/>
      <c r="BD46" s="852"/>
      <c r="BE46" s="852"/>
      <c r="BF46" s="852"/>
      <c r="BG46" s="852"/>
      <c r="BH46" s="852"/>
      <c r="BI46" s="852"/>
      <c r="BJ46" s="852"/>
      <c r="BK46" s="852"/>
      <c r="BL46" s="852"/>
    </row>
    <row r="47" spans="2:64" x14ac:dyDescent="0.2">
      <c r="B47" s="852"/>
      <c r="C47" s="1184"/>
      <c r="E47" s="852"/>
      <c r="F47" s="1185"/>
      <c r="G47" s="852"/>
      <c r="H47" s="852"/>
      <c r="I47" s="852"/>
      <c r="J47" s="852"/>
      <c r="K47" s="852"/>
      <c r="L47" s="852"/>
      <c r="M47" s="852"/>
      <c r="N47" s="852"/>
      <c r="O47" s="852"/>
      <c r="P47" s="852"/>
      <c r="Q47" s="852"/>
      <c r="R47" s="852"/>
      <c r="T47" s="852"/>
      <c r="U47" s="852"/>
      <c r="V47" s="852"/>
      <c r="Z47" s="852"/>
      <c r="AA47" s="852"/>
      <c r="AB47" s="852"/>
      <c r="AC47" s="1160"/>
      <c r="AD47" s="1165"/>
      <c r="AE47" s="1165"/>
      <c r="AF47" s="852"/>
      <c r="AG47" s="852"/>
      <c r="AH47" s="852"/>
      <c r="AI47" s="852"/>
      <c r="AJ47" s="852"/>
      <c r="AK47" s="852"/>
      <c r="AL47" s="852"/>
      <c r="AM47" s="852"/>
      <c r="AN47" s="852"/>
      <c r="AO47" s="852"/>
      <c r="AP47" s="852"/>
      <c r="AQ47" s="852"/>
      <c r="AR47" s="852"/>
      <c r="AS47" s="852"/>
      <c r="AT47" s="852"/>
      <c r="AU47" s="852"/>
      <c r="AV47" s="852"/>
      <c r="AW47" s="852"/>
      <c r="AX47" s="852"/>
      <c r="AY47" s="852"/>
      <c r="AZ47" s="852"/>
      <c r="BA47" s="852"/>
      <c r="BB47" s="852"/>
      <c r="BC47" s="852"/>
      <c r="BD47" s="852"/>
      <c r="BE47" s="852"/>
      <c r="BF47" s="852"/>
      <c r="BG47" s="852"/>
      <c r="BH47" s="852"/>
      <c r="BI47" s="852"/>
      <c r="BJ47" s="852"/>
      <c r="BK47" s="852"/>
      <c r="BL47" s="852"/>
    </row>
    <row r="48" spans="2:64" x14ac:dyDescent="0.2">
      <c r="B48" s="852"/>
      <c r="C48" s="1184"/>
      <c r="E48" s="852"/>
      <c r="F48" s="1185"/>
      <c r="G48" s="852"/>
      <c r="H48" s="852"/>
      <c r="I48" s="852"/>
      <c r="J48" s="852"/>
      <c r="K48" s="852"/>
      <c r="L48" s="852"/>
      <c r="M48" s="852"/>
      <c r="N48" s="852"/>
      <c r="O48" s="852"/>
      <c r="P48" s="852"/>
      <c r="Q48" s="852"/>
      <c r="R48" s="852"/>
      <c r="T48" s="852"/>
      <c r="U48" s="852"/>
      <c r="V48" s="852"/>
      <c r="Z48" s="852"/>
      <c r="AA48" s="852"/>
      <c r="AB48" s="852"/>
      <c r="AC48" s="1160"/>
      <c r="AD48" s="1165"/>
      <c r="AE48" s="1165"/>
      <c r="AF48" s="852"/>
      <c r="AG48" s="852"/>
      <c r="AH48" s="852"/>
      <c r="AI48" s="852"/>
      <c r="AJ48" s="852"/>
      <c r="AK48" s="852"/>
      <c r="AL48" s="852"/>
      <c r="AM48" s="852"/>
      <c r="AN48" s="852"/>
      <c r="AO48" s="852"/>
      <c r="AP48" s="852"/>
      <c r="AQ48" s="852"/>
      <c r="AR48" s="852"/>
      <c r="AS48" s="852"/>
      <c r="AT48" s="852"/>
      <c r="AU48" s="852"/>
      <c r="AV48" s="852"/>
      <c r="AW48" s="852"/>
      <c r="AX48" s="852"/>
      <c r="AY48" s="852"/>
      <c r="AZ48" s="852"/>
      <c r="BA48" s="852"/>
      <c r="BB48" s="852"/>
      <c r="BC48" s="852"/>
      <c r="BD48" s="852"/>
      <c r="BE48" s="852"/>
      <c r="BF48" s="852"/>
      <c r="BG48" s="852"/>
      <c r="BH48" s="852"/>
      <c r="BI48" s="852"/>
      <c r="BJ48" s="852"/>
      <c r="BK48" s="852"/>
      <c r="BL48" s="852"/>
    </row>
    <row r="49" spans="2:64" x14ac:dyDescent="0.2">
      <c r="B49" s="852"/>
      <c r="C49" s="1184"/>
      <c r="E49" s="852"/>
      <c r="F49" s="1185"/>
      <c r="G49" s="852"/>
      <c r="H49" s="852"/>
      <c r="I49" s="852"/>
      <c r="J49" s="852"/>
      <c r="K49" s="852"/>
      <c r="L49" s="852"/>
      <c r="M49" s="852"/>
      <c r="N49" s="852"/>
      <c r="O49" s="852"/>
      <c r="P49" s="852"/>
      <c r="Q49" s="852"/>
      <c r="R49" s="852"/>
      <c r="T49" s="852"/>
      <c r="U49" s="852"/>
      <c r="V49" s="852"/>
      <c r="Z49" s="852"/>
      <c r="AA49" s="852"/>
      <c r="AB49" s="852"/>
      <c r="AC49" s="1160"/>
      <c r="AD49" s="1165"/>
      <c r="AE49" s="1165"/>
      <c r="AF49" s="852"/>
      <c r="AG49" s="852"/>
      <c r="AH49" s="852"/>
      <c r="AI49" s="852"/>
      <c r="AJ49" s="852"/>
      <c r="AK49" s="852"/>
      <c r="AL49" s="852"/>
      <c r="AM49" s="852"/>
      <c r="AN49" s="852"/>
      <c r="AO49" s="852"/>
      <c r="AP49" s="852"/>
      <c r="AQ49" s="852"/>
      <c r="AR49" s="852"/>
      <c r="AS49" s="852"/>
      <c r="AT49" s="852"/>
      <c r="AU49" s="852"/>
      <c r="AV49" s="852"/>
      <c r="AW49" s="852"/>
      <c r="AX49" s="852"/>
      <c r="AY49" s="852"/>
      <c r="AZ49" s="852"/>
      <c r="BA49" s="852"/>
      <c r="BB49" s="852"/>
      <c r="BC49" s="852"/>
      <c r="BD49" s="852"/>
      <c r="BE49" s="852"/>
      <c r="BF49" s="852"/>
      <c r="BG49" s="852"/>
      <c r="BH49" s="852"/>
      <c r="BI49" s="852"/>
      <c r="BJ49" s="852"/>
      <c r="BK49" s="852"/>
      <c r="BL49" s="852"/>
    </row>
    <row r="50" spans="2:64" x14ac:dyDescent="0.2">
      <c r="B50" s="852"/>
      <c r="C50" s="1184"/>
      <c r="E50" s="852"/>
      <c r="F50" s="1185"/>
      <c r="G50" s="852"/>
      <c r="H50" s="852"/>
      <c r="I50" s="852"/>
      <c r="J50" s="852"/>
      <c r="K50" s="852"/>
      <c r="L50" s="852"/>
      <c r="M50" s="852"/>
      <c r="N50" s="852"/>
      <c r="O50" s="852"/>
      <c r="P50" s="852"/>
      <c r="Q50" s="852"/>
      <c r="R50" s="852"/>
      <c r="T50" s="852"/>
      <c r="U50" s="852"/>
      <c r="V50" s="852"/>
      <c r="Z50" s="852"/>
      <c r="AA50" s="852"/>
      <c r="AB50" s="852"/>
      <c r="AC50" s="1160"/>
      <c r="AD50" s="1165"/>
      <c r="AE50" s="1165"/>
      <c r="AF50" s="852"/>
      <c r="AG50" s="852"/>
      <c r="AH50" s="852"/>
      <c r="AI50" s="852"/>
      <c r="AJ50" s="852"/>
      <c r="AK50" s="852"/>
      <c r="AL50" s="852"/>
      <c r="AM50" s="852"/>
      <c r="AN50" s="852"/>
      <c r="AO50" s="852"/>
      <c r="AP50" s="852"/>
      <c r="AQ50" s="852"/>
      <c r="AR50" s="852"/>
      <c r="AS50" s="852"/>
      <c r="AT50" s="852"/>
      <c r="AU50" s="852"/>
      <c r="AV50" s="852"/>
      <c r="AW50" s="852"/>
      <c r="AX50" s="852"/>
      <c r="AY50" s="852"/>
      <c r="AZ50" s="852"/>
      <c r="BA50" s="852"/>
      <c r="BB50" s="852"/>
      <c r="BC50" s="852"/>
      <c r="BD50" s="852"/>
      <c r="BE50" s="852"/>
      <c r="BF50" s="852"/>
      <c r="BG50" s="852"/>
      <c r="BH50" s="852"/>
      <c r="BI50" s="852"/>
      <c r="BJ50" s="852"/>
      <c r="BK50" s="852"/>
      <c r="BL50" s="852"/>
    </row>
    <row r="51" spans="2:64" x14ac:dyDescent="0.2">
      <c r="B51" s="852"/>
      <c r="C51" s="1184"/>
      <c r="E51" s="852"/>
      <c r="F51" s="1185"/>
      <c r="G51" s="852"/>
      <c r="H51" s="852"/>
      <c r="I51" s="852"/>
      <c r="J51" s="852"/>
      <c r="K51" s="852"/>
      <c r="L51" s="852"/>
      <c r="M51" s="852"/>
      <c r="N51" s="852"/>
      <c r="O51" s="852"/>
      <c r="P51" s="852"/>
      <c r="Q51" s="852"/>
      <c r="R51" s="852"/>
      <c r="T51" s="852"/>
      <c r="U51" s="852"/>
      <c r="V51" s="852"/>
      <c r="Z51" s="852"/>
      <c r="AA51" s="852"/>
      <c r="AB51" s="852"/>
      <c r="AC51" s="1160"/>
      <c r="AD51" s="1165"/>
      <c r="AE51" s="1165"/>
      <c r="AF51" s="852"/>
      <c r="AG51" s="852"/>
      <c r="AH51" s="852"/>
      <c r="AI51" s="852"/>
      <c r="AJ51" s="852"/>
      <c r="AK51" s="852"/>
      <c r="AL51" s="852"/>
      <c r="AM51" s="852"/>
      <c r="AN51" s="852"/>
      <c r="AO51" s="852"/>
      <c r="AP51" s="852"/>
      <c r="AQ51" s="852"/>
      <c r="AR51" s="852"/>
      <c r="AS51" s="852"/>
      <c r="AT51" s="852"/>
      <c r="AU51" s="852"/>
      <c r="AV51" s="852"/>
      <c r="AW51" s="852"/>
      <c r="AX51" s="852"/>
      <c r="AY51" s="852"/>
      <c r="AZ51" s="852"/>
      <c r="BA51" s="852"/>
      <c r="BB51" s="852"/>
      <c r="BC51" s="852"/>
      <c r="BD51" s="852"/>
      <c r="BE51" s="852"/>
      <c r="BF51" s="852"/>
      <c r="BG51" s="852"/>
      <c r="BH51" s="852"/>
      <c r="BI51" s="852"/>
      <c r="BJ51" s="852"/>
      <c r="BK51" s="852"/>
      <c r="BL51" s="852"/>
    </row>
    <row r="52" spans="2:64" x14ac:dyDescent="0.2">
      <c r="B52" s="852"/>
      <c r="C52" s="1184"/>
      <c r="E52" s="852"/>
      <c r="F52" s="1185"/>
      <c r="G52" s="852"/>
      <c r="H52" s="852"/>
      <c r="I52" s="852"/>
      <c r="J52" s="852"/>
      <c r="K52" s="852"/>
      <c r="L52" s="852"/>
      <c r="M52" s="852"/>
      <c r="N52" s="852"/>
      <c r="O52" s="852"/>
      <c r="P52" s="852"/>
      <c r="Q52" s="852"/>
      <c r="R52" s="852"/>
      <c r="T52" s="852"/>
      <c r="U52" s="852"/>
      <c r="V52" s="852"/>
      <c r="Z52" s="852"/>
      <c r="AA52" s="852"/>
      <c r="AB52" s="852"/>
      <c r="AC52" s="1160"/>
      <c r="AD52" s="1165"/>
      <c r="AE52" s="1165"/>
      <c r="AF52" s="852"/>
      <c r="AG52" s="852"/>
      <c r="AH52" s="852"/>
      <c r="AI52" s="852"/>
      <c r="AJ52" s="852"/>
      <c r="AK52" s="852"/>
      <c r="AL52" s="852"/>
      <c r="AM52" s="852"/>
      <c r="AN52" s="852"/>
      <c r="AO52" s="852"/>
      <c r="AP52" s="852"/>
      <c r="AQ52" s="852"/>
      <c r="AR52" s="852"/>
      <c r="AS52" s="852"/>
      <c r="AT52" s="852"/>
      <c r="AU52" s="852"/>
      <c r="AV52" s="852"/>
      <c r="AW52" s="852"/>
      <c r="AX52" s="852"/>
      <c r="AY52" s="852"/>
      <c r="AZ52" s="852"/>
      <c r="BA52" s="852"/>
      <c r="BB52" s="852"/>
      <c r="BC52" s="852"/>
      <c r="BD52" s="852"/>
      <c r="BE52" s="852"/>
      <c r="BF52" s="852"/>
      <c r="BG52" s="852"/>
      <c r="BH52" s="852"/>
      <c r="BI52" s="852"/>
      <c r="BJ52" s="852"/>
      <c r="BK52" s="852"/>
      <c r="BL52" s="852"/>
    </row>
    <row r="53" spans="2:64" x14ac:dyDescent="0.2">
      <c r="B53" s="852"/>
      <c r="C53" s="1184"/>
      <c r="E53" s="852"/>
      <c r="F53" s="1185"/>
      <c r="G53" s="852"/>
      <c r="H53" s="852"/>
      <c r="I53" s="852"/>
      <c r="J53" s="852"/>
      <c r="K53" s="852"/>
      <c r="L53" s="852"/>
      <c r="M53" s="852"/>
      <c r="N53" s="852"/>
      <c r="O53" s="852"/>
      <c r="P53" s="852"/>
      <c r="Q53" s="852"/>
      <c r="R53" s="852"/>
      <c r="T53" s="852"/>
      <c r="U53" s="852"/>
      <c r="V53" s="852"/>
      <c r="Z53" s="852"/>
      <c r="AA53" s="852"/>
      <c r="AB53" s="852"/>
      <c r="AC53" s="1160"/>
      <c r="AD53" s="1165"/>
      <c r="AE53" s="1165"/>
      <c r="AF53" s="852"/>
      <c r="AG53" s="852"/>
      <c r="AH53" s="852"/>
      <c r="AI53" s="852"/>
      <c r="AJ53" s="852"/>
      <c r="AK53" s="852"/>
      <c r="AL53" s="852"/>
      <c r="AM53" s="852"/>
      <c r="AN53" s="852"/>
      <c r="AO53" s="852"/>
      <c r="AP53" s="852"/>
      <c r="AQ53" s="852"/>
      <c r="AR53" s="852"/>
      <c r="AS53" s="852"/>
      <c r="AT53" s="852"/>
      <c r="AU53" s="852"/>
      <c r="AV53" s="852"/>
      <c r="AW53" s="852"/>
      <c r="AX53" s="852"/>
      <c r="AY53" s="852"/>
      <c r="AZ53" s="852"/>
      <c r="BA53" s="852"/>
      <c r="BB53" s="852"/>
      <c r="BC53" s="852"/>
      <c r="BD53" s="852"/>
      <c r="BE53" s="852"/>
      <c r="BF53" s="852"/>
      <c r="BG53" s="852"/>
      <c r="BH53" s="852"/>
      <c r="BI53" s="852"/>
      <c r="BJ53" s="852"/>
      <c r="BK53" s="852"/>
      <c r="BL53" s="852"/>
    </row>
    <row r="54" spans="2:64" x14ac:dyDescent="0.2">
      <c r="B54" s="852"/>
      <c r="C54" s="1184"/>
      <c r="E54" s="852"/>
      <c r="F54" s="1185"/>
      <c r="G54" s="852"/>
      <c r="H54" s="852"/>
      <c r="I54" s="852"/>
      <c r="J54" s="852"/>
      <c r="K54" s="852"/>
      <c r="L54" s="852"/>
      <c r="M54" s="852"/>
      <c r="N54" s="852"/>
      <c r="O54" s="852"/>
      <c r="P54" s="852"/>
      <c r="Q54" s="852"/>
      <c r="R54" s="852"/>
      <c r="T54" s="852"/>
      <c r="U54" s="852"/>
      <c r="V54" s="852"/>
      <c r="Z54" s="852"/>
      <c r="AA54" s="852"/>
      <c r="AB54" s="852"/>
      <c r="AC54" s="1160"/>
      <c r="AD54" s="1165"/>
      <c r="AE54" s="1165"/>
      <c r="AF54" s="852"/>
      <c r="AG54" s="852"/>
      <c r="AH54" s="852"/>
      <c r="AI54" s="852"/>
      <c r="AJ54" s="852"/>
      <c r="AK54" s="852"/>
      <c r="AL54" s="852"/>
      <c r="AM54" s="852"/>
      <c r="AN54" s="852"/>
      <c r="AO54" s="852"/>
      <c r="AP54" s="852"/>
      <c r="AQ54" s="852"/>
      <c r="AR54" s="852"/>
      <c r="AS54" s="852"/>
      <c r="AT54" s="852"/>
      <c r="AU54" s="852"/>
      <c r="AV54" s="852"/>
      <c r="AW54" s="852"/>
      <c r="AX54" s="852"/>
      <c r="AY54" s="852"/>
      <c r="AZ54" s="852"/>
      <c r="BA54" s="852"/>
      <c r="BB54" s="852"/>
      <c r="BC54" s="852"/>
      <c r="BD54" s="852"/>
      <c r="BE54" s="852"/>
      <c r="BF54" s="852"/>
      <c r="BG54" s="852"/>
      <c r="BH54" s="852"/>
      <c r="BI54" s="852"/>
      <c r="BJ54" s="852"/>
      <c r="BK54" s="852"/>
      <c r="BL54" s="852"/>
    </row>
    <row r="55" spans="2:64" x14ac:dyDescent="0.2">
      <c r="B55" s="852"/>
      <c r="C55" s="1184"/>
      <c r="E55" s="852"/>
      <c r="F55" s="1185"/>
      <c r="G55" s="852"/>
      <c r="H55" s="852"/>
      <c r="I55" s="852"/>
      <c r="J55" s="852"/>
      <c r="K55" s="852"/>
      <c r="L55" s="852"/>
      <c r="M55" s="852"/>
      <c r="N55" s="852"/>
      <c r="O55" s="852"/>
      <c r="P55" s="852"/>
      <c r="Q55" s="852"/>
      <c r="R55" s="852"/>
      <c r="T55" s="852"/>
      <c r="U55" s="852"/>
      <c r="V55" s="852"/>
      <c r="Z55" s="852"/>
      <c r="AA55" s="852"/>
      <c r="AB55" s="852"/>
      <c r="AC55" s="1160"/>
      <c r="AD55" s="1165"/>
      <c r="AE55" s="1165"/>
      <c r="AF55" s="852"/>
      <c r="AG55" s="852"/>
      <c r="AH55" s="852"/>
      <c r="AI55" s="852"/>
      <c r="AJ55" s="852"/>
      <c r="AK55" s="852"/>
      <c r="AL55" s="852"/>
      <c r="AM55" s="852"/>
      <c r="AN55" s="852"/>
      <c r="AO55" s="852"/>
      <c r="AP55" s="852"/>
      <c r="AQ55" s="852"/>
      <c r="AR55" s="852"/>
      <c r="AS55" s="852"/>
      <c r="AT55" s="852"/>
      <c r="AU55" s="852"/>
      <c r="AV55" s="852"/>
      <c r="AW55" s="852"/>
      <c r="AX55" s="852"/>
      <c r="AY55" s="852"/>
      <c r="AZ55" s="852"/>
      <c r="BA55" s="852"/>
      <c r="BB55" s="852"/>
      <c r="BC55" s="852"/>
      <c r="BD55" s="852"/>
      <c r="BE55" s="852"/>
      <c r="BF55" s="852"/>
      <c r="BG55" s="852"/>
      <c r="BH55" s="852"/>
      <c r="BI55" s="852"/>
      <c r="BJ55" s="852"/>
      <c r="BK55" s="852"/>
      <c r="BL55" s="852"/>
    </row>
    <row r="56" spans="2:64" x14ac:dyDescent="0.2">
      <c r="B56" s="852"/>
      <c r="C56" s="1184"/>
      <c r="E56" s="852"/>
      <c r="F56" s="1185"/>
      <c r="G56" s="852"/>
      <c r="H56" s="852"/>
      <c r="I56" s="852"/>
      <c r="J56" s="852"/>
      <c r="K56" s="852"/>
      <c r="L56" s="852"/>
      <c r="M56" s="852"/>
      <c r="N56" s="852"/>
      <c r="O56" s="852"/>
      <c r="P56" s="852"/>
      <c r="Q56" s="852"/>
      <c r="R56" s="852"/>
      <c r="T56" s="852"/>
      <c r="U56" s="852"/>
      <c r="V56" s="852"/>
      <c r="Z56" s="852"/>
      <c r="AA56" s="852"/>
      <c r="AB56" s="852"/>
      <c r="AC56" s="1160"/>
      <c r="AD56" s="1165"/>
      <c r="AE56" s="1165"/>
      <c r="AF56" s="852"/>
      <c r="AG56" s="852"/>
      <c r="AH56" s="852"/>
      <c r="AI56" s="852"/>
      <c r="AJ56" s="852"/>
      <c r="AK56" s="852"/>
      <c r="AL56" s="852"/>
      <c r="AM56" s="852"/>
      <c r="AN56" s="852"/>
      <c r="AO56" s="852"/>
      <c r="AP56" s="852"/>
      <c r="AQ56" s="852"/>
      <c r="AR56" s="852"/>
      <c r="AS56" s="852"/>
      <c r="AT56" s="852"/>
      <c r="AU56" s="852"/>
      <c r="AV56" s="852"/>
      <c r="AW56" s="852"/>
      <c r="AX56" s="852"/>
      <c r="AY56" s="852"/>
      <c r="AZ56" s="852"/>
      <c r="BA56" s="852"/>
      <c r="BB56" s="852"/>
      <c r="BC56" s="852"/>
      <c r="BD56" s="852"/>
      <c r="BE56" s="852"/>
      <c r="BF56" s="852"/>
      <c r="BG56" s="852"/>
      <c r="BH56" s="852"/>
      <c r="BI56" s="852"/>
      <c r="BJ56" s="852"/>
      <c r="BK56" s="852"/>
      <c r="BL56" s="852"/>
    </row>
    <row r="57" spans="2:64" x14ac:dyDescent="0.2">
      <c r="B57" s="852"/>
      <c r="C57" s="1184"/>
      <c r="E57" s="852"/>
      <c r="F57" s="1185"/>
      <c r="G57" s="852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2"/>
      <c r="T57" s="852"/>
      <c r="U57" s="852"/>
      <c r="V57" s="852"/>
      <c r="Z57" s="852"/>
      <c r="AA57" s="852"/>
      <c r="AB57" s="852"/>
      <c r="AC57" s="1160"/>
      <c r="AD57" s="1165"/>
      <c r="AE57" s="1165"/>
      <c r="AF57" s="852"/>
      <c r="AG57" s="852"/>
      <c r="AH57" s="852"/>
      <c r="AI57" s="852"/>
      <c r="AJ57" s="852"/>
      <c r="AK57" s="852"/>
      <c r="AL57" s="852"/>
      <c r="AM57" s="852"/>
      <c r="AN57" s="852"/>
      <c r="AO57" s="852"/>
      <c r="AP57" s="852"/>
      <c r="AQ57" s="852"/>
      <c r="AR57" s="852"/>
      <c r="AS57" s="852"/>
      <c r="AT57" s="852"/>
      <c r="AU57" s="852"/>
      <c r="AV57" s="852"/>
      <c r="AW57" s="852"/>
      <c r="AX57" s="852"/>
      <c r="AY57" s="852"/>
      <c r="AZ57" s="852"/>
      <c r="BA57" s="852"/>
      <c r="BB57" s="852"/>
      <c r="BC57" s="852"/>
      <c r="BD57" s="852"/>
      <c r="BE57" s="852"/>
      <c r="BF57" s="852"/>
      <c r="BG57" s="852"/>
      <c r="BH57" s="852"/>
      <c r="BI57" s="852"/>
      <c r="BJ57" s="852"/>
      <c r="BK57" s="852"/>
      <c r="BL57" s="852"/>
    </row>
    <row r="58" spans="2:64" x14ac:dyDescent="0.2">
      <c r="B58" s="852"/>
      <c r="C58" s="1184"/>
      <c r="E58" s="852"/>
      <c r="F58" s="1185"/>
      <c r="G58" s="852"/>
      <c r="H58" s="852"/>
      <c r="I58" s="852"/>
      <c r="J58" s="852"/>
      <c r="K58" s="852"/>
      <c r="L58" s="852"/>
      <c r="M58" s="852"/>
      <c r="N58" s="852"/>
      <c r="O58" s="852"/>
      <c r="P58" s="852"/>
      <c r="Q58" s="852"/>
      <c r="R58" s="852"/>
      <c r="T58" s="852"/>
      <c r="U58" s="852"/>
      <c r="V58" s="852"/>
      <c r="Z58" s="852"/>
      <c r="AA58" s="852"/>
      <c r="AB58" s="852"/>
      <c r="AC58" s="1160"/>
      <c r="AD58" s="1165"/>
      <c r="AE58" s="1165"/>
      <c r="AF58" s="852"/>
      <c r="AG58" s="852"/>
      <c r="AH58" s="852"/>
      <c r="AI58" s="852"/>
      <c r="AJ58" s="852"/>
      <c r="AK58" s="852"/>
      <c r="AL58" s="852"/>
      <c r="AM58" s="852"/>
      <c r="AN58" s="852"/>
      <c r="AO58" s="852"/>
      <c r="AP58" s="852"/>
      <c r="AQ58" s="852"/>
      <c r="AR58" s="852"/>
      <c r="AS58" s="852"/>
      <c r="AT58" s="852"/>
      <c r="AU58" s="852"/>
      <c r="AV58" s="852"/>
      <c r="AW58" s="852"/>
      <c r="AX58" s="852"/>
      <c r="AY58" s="852"/>
      <c r="AZ58" s="852"/>
      <c r="BA58" s="852"/>
      <c r="BB58" s="852"/>
      <c r="BC58" s="852"/>
      <c r="BD58" s="852"/>
      <c r="BE58" s="852"/>
      <c r="BF58" s="852"/>
      <c r="BG58" s="852"/>
      <c r="BH58" s="852"/>
      <c r="BI58" s="852"/>
      <c r="BJ58" s="852"/>
      <c r="BK58" s="852"/>
      <c r="BL58" s="852"/>
    </row>
    <row r="59" spans="2:64" x14ac:dyDescent="0.2">
      <c r="B59" s="852"/>
      <c r="C59" s="1184"/>
      <c r="E59" s="852"/>
      <c r="F59" s="1185"/>
      <c r="G59" s="852"/>
      <c r="H59" s="852"/>
      <c r="I59" s="852"/>
      <c r="J59" s="852"/>
      <c r="K59" s="852"/>
      <c r="L59" s="852"/>
      <c r="M59" s="852"/>
      <c r="N59" s="852"/>
      <c r="O59" s="852"/>
      <c r="P59" s="852"/>
      <c r="Q59" s="852"/>
      <c r="R59" s="852"/>
      <c r="T59" s="852"/>
      <c r="U59" s="852"/>
      <c r="V59" s="852"/>
      <c r="Z59" s="852"/>
      <c r="AA59" s="852"/>
      <c r="AB59" s="852"/>
      <c r="AC59" s="1160"/>
      <c r="AD59" s="1165"/>
      <c r="AE59" s="1165"/>
      <c r="AF59" s="852"/>
      <c r="AG59" s="852"/>
      <c r="AH59" s="852"/>
      <c r="AI59" s="852"/>
      <c r="AJ59" s="852"/>
      <c r="AK59" s="852"/>
      <c r="AL59" s="852"/>
      <c r="AM59" s="852"/>
      <c r="AN59" s="852"/>
      <c r="AO59" s="852"/>
      <c r="AP59" s="852"/>
      <c r="AQ59" s="852"/>
      <c r="AR59" s="852"/>
      <c r="AS59" s="852"/>
      <c r="AT59" s="852"/>
      <c r="AU59" s="852"/>
      <c r="AV59" s="852"/>
      <c r="AW59" s="852"/>
      <c r="AX59" s="852"/>
      <c r="AY59" s="852"/>
      <c r="AZ59" s="852"/>
      <c r="BA59" s="852"/>
      <c r="BB59" s="852"/>
      <c r="BC59" s="852"/>
      <c r="BD59" s="852"/>
      <c r="BE59" s="852"/>
      <c r="BF59" s="852"/>
      <c r="BG59" s="852"/>
      <c r="BH59" s="852"/>
      <c r="BI59" s="852"/>
      <c r="BJ59" s="852"/>
      <c r="BK59" s="852"/>
      <c r="BL59" s="852"/>
    </row>
    <row r="60" spans="2:64" x14ac:dyDescent="0.2">
      <c r="B60" s="852"/>
      <c r="C60" s="1184"/>
      <c r="E60" s="852"/>
      <c r="F60" s="1185"/>
      <c r="G60" s="852"/>
      <c r="H60" s="852"/>
      <c r="I60" s="852"/>
      <c r="J60" s="852"/>
      <c r="K60" s="852"/>
      <c r="L60" s="852"/>
      <c r="M60" s="852"/>
      <c r="N60" s="852"/>
      <c r="O60" s="852"/>
      <c r="P60" s="852"/>
      <c r="Q60" s="852"/>
      <c r="R60" s="852"/>
      <c r="T60" s="852"/>
      <c r="U60" s="852"/>
      <c r="V60" s="852"/>
      <c r="Z60" s="852"/>
      <c r="AA60" s="852"/>
      <c r="AB60" s="852"/>
      <c r="AC60" s="1160"/>
      <c r="AD60" s="1165"/>
      <c r="AE60" s="1165"/>
      <c r="AF60" s="852"/>
      <c r="AG60" s="852"/>
      <c r="AH60" s="852"/>
      <c r="AI60" s="852"/>
      <c r="AJ60" s="852"/>
      <c r="AK60" s="852"/>
      <c r="AL60" s="852"/>
      <c r="AM60" s="852"/>
      <c r="AN60" s="852"/>
      <c r="AO60" s="852"/>
      <c r="AP60" s="852"/>
      <c r="AQ60" s="852"/>
      <c r="AR60" s="852"/>
      <c r="AS60" s="852"/>
      <c r="AT60" s="852"/>
      <c r="AU60" s="852"/>
      <c r="AV60" s="852"/>
      <c r="AW60" s="852"/>
      <c r="AX60" s="852"/>
      <c r="AY60" s="852"/>
      <c r="AZ60" s="852"/>
      <c r="BA60" s="852"/>
      <c r="BB60" s="852"/>
      <c r="BC60" s="852"/>
      <c r="BD60" s="852"/>
      <c r="BE60" s="852"/>
      <c r="BF60" s="852"/>
      <c r="BG60" s="852"/>
      <c r="BH60" s="852"/>
      <c r="BI60" s="852"/>
      <c r="BJ60" s="852"/>
      <c r="BK60" s="852"/>
      <c r="BL60" s="852"/>
    </row>
    <row r="61" spans="2:64" x14ac:dyDescent="0.2">
      <c r="B61" s="852"/>
      <c r="C61" s="1184"/>
      <c r="E61" s="852"/>
      <c r="F61" s="1185"/>
      <c r="G61" s="852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2"/>
      <c r="T61" s="852"/>
      <c r="U61" s="852"/>
      <c r="V61" s="852"/>
      <c r="Z61" s="852"/>
      <c r="AA61" s="852"/>
      <c r="AB61" s="852"/>
      <c r="AC61" s="1160"/>
      <c r="AD61" s="1165"/>
      <c r="AE61" s="1165"/>
      <c r="AF61" s="852"/>
      <c r="AG61" s="852"/>
      <c r="AH61" s="852"/>
      <c r="AI61" s="852"/>
      <c r="AJ61" s="852"/>
      <c r="AK61" s="852"/>
      <c r="AL61" s="852"/>
      <c r="AM61" s="852"/>
      <c r="AN61" s="852"/>
      <c r="AO61" s="852"/>
      <c r="AP61" s="852"/>
      <c r="AQ61" s="852"/>
      <c r="AR61" s="852"/>
      <c r="AS61" s="852"/>
      <c r="AT61" s="852"/>
      <c r="AU61" s="852"/>
      <c r="AV61" s="852"/>
      <c r="AW61" s="852"/>
      <c r="AX61" s="852"/>
      <c r="AY61" s="852"/>
      <c r="AZ61" s="852"/>
      <c r="BA61" s="852"/>
      <c r="BB61" s="852"/>
      <c r="BC61" s="852"/>
      <c r="BD61" s="852"/>
      <c r="BE61" s="852"/>
      <c r="BF61" s="852"/>
      <c r="BG61" s="852"/>
      <c r="BH61" s="852"/>
      <c r="BI61" s="852"/>
      <c r="BJ61" s="852"/>
      <c r="BK61" s="852"/>
      <c r="BL61" s="852"/>
    </row>
    <row r="62" spans="2:64" x14ac:dyDescent="0.2">
      <c r="B62" s="852"/>
      <c r="C62" s="1184"/>
      <c r="E62" s="852"/>
      <c r="F62" s="1185"/>
      <c r="G62" s="852"/>
      <c r="H62" s="852"/>
      <c r="I62" s="852"/>
      <c r="J62" s="852"/>
      <c r="K62" s="852"/>
      <c r="L62" s="852"/>
      <c r="M62" s="852"/>
      <c r="N62" s="852"/>
      <c r="O62" s="852"/>
      <c r="P62" s="852"/>
      <c r="Q62" s="852"/>
      <c r="R62" s="852"/>
      <c r="T62" s="852"/>
      <c r="U62" s="852"/>
      <c r="V62" s="852"/>
      <c r="Z62" s="852"/>
      <c r="AA62" s="852"/>
      <c r="AB62" s="852"/>
      <c r="AC62" s="1160"/>
      <c r="AD62" s="1165"/>
      <c r="AE62" s="1165"/>
      <c r="AF62" s="852"/>
      <c r="AG62" s="852"/>
      <c r="AH62" s="852"/>
      <c r="AI62" s="852"/>
      <c r="AJ62" s="852"/>
      <c r="AK62" s="852"/>
      <c r="AL62" s="852"/>
      <c r="AM62" s="852"/>
      <c r="AN62" s="852"/>
      <c r="AO62" s="852"/>
      <c r="AP62" s="852"/>
      <c r="AQ62" s="852"/>
      <c r="AR62" s="852"/>
      <c r="AS62" s="852"/>
      <c r="AT62" s="852"/>
      <c r="AU62" s="852"/>
      <c r="AV62" s="852"/>
      <c r="AW62" s="852"/>
      <c r="AX62" s="852"/>
      <c r="AY62" s="852"/>
      <c r="AZ62" s="852"/>
      <c r="BA62" s="852"/>
      <c r="BB62" s="852"/>
      <c r="BC62" s="852"/>
      <c r="BD62" s="852"/>
      <c r="BE62" s="852"/>
      <c r="BF62" s="852"/>
      <c r="BG62" s="852"/>
      <c r="BH62" s="852"/>
      <c r="BI62" s="852"/>
      <c r="BJ62" s="852"/>
      <c r="BK62" s="852"/>
      <c r="BL62" s="852"/>
    </row>
    <row r="63" spans="2:64" x14ac:dyDescent="0.2">
      <c r="B63" s="852"/>
      <c r="C63" s="1184"/>
      <c r="E63" s="852"/>
      <c r="F63" s="1185"/>
      <c r="G63" s="852"/>
      <c r="H63" s="852"/>
      <c r="I63" s="852"/>
      <c r="J63" s="852"/>
      <c r="K63" s="852"/>
      <c r="L63" s="852"/>
      <c r="M63" s="852"/>
      <c r="N63" s="852"/>
      <c r="O63" s="852"/>
      <c r="P63" s="852"/>
      <c r="Q63" s="852"/>
      <c r="R63" s="852"/>
      <c r="T63" s="852"/>
      <c r="U63" s="852"/>
      <c r="V63" s="852"/>
      <c r="Z63" s="852"/>
      <c r="AA63" s="852"/>
      <c r="AB63" s="852"/>
      <c r="AC63" s="1160"/>
      <c r="AD63" s="1165"/>
      <c r="AE63" s="1165"/>
      <c r="AF63" s="852"/>
      <c r="AG63" s="852"/>
      <c r="AH63" s="852"/>
      <c r="AI63" s="852"/>
      <c r="AJ63" s="852"/>
      <c r="AK63" s="852"/>
      <c r="AL63" s="852"/>
      <c r="AM63" s="852"/>
      <c r="AN63" s="852"/>
      <c r="AO63" s="852"/>
      <c r="AP63" s="852"/>
      <c r="AQ63" s="852"/>
      <c r="AR63" s="852"/>
      <c r="AS63" s="852"/>
      <c r="AT63" s="852"/>
      <c r="AU63" s="852"/>
      <c r="AV63" s="852"/>
      <c r="AW63" s="852"/>
      <c r="AX63" s="852"/>
      <c r="AY63" s="852"/>
      <c r="AZ63" s="852"/>
      <c r="BA63" s="852"/>
      <c r="BB63" s="852"/>
      <c r="BC63" s="852"/>
      <c r="BD63" s="852"/>
      <c r="BE63" s="852"/>
      <c r="BF63" s="852"/>
      <c r="BG63" s="852"/>
      <c r="BH63" s="852"/>
      <c r="BI63" s="852"/>
      <c r="BJ63" s="852"/>
      <c r="BK63" s="852"/>
      <c r="BL63" s="852"/>
    </row>
    <row r="64" spans="2:64" x14ac:dyDescent="0.2">
      <c r="B64" s="852"/>
      <c r="C64" s="1184"/>
      <c r="E64" s="852"/>
      <c r="F64" s="1185"/>
      <c r="G64" s="852"/>
      <c r="H64" s="852"/>
      <c r="I64" s="852"/>
      <c r="J64" s="852"/>
      <c r="K64" s="852"/>
      <c r="L64" s="852"/>
      <c r="M64" s="852"/>
      <c r="N64" s="852"/>
      <c r="O64" s="852"/>
      <c r="P64" s="852"/>
      <c r="Q64" s="852"/>
      <c r="R64" s="852"/>
      <c r="T64" s="852"/>
      <c r="U64" s="852"/>
      <c r="V64" s="852"/>
      <c r="Z64" s="852"/>
      <c r="AA64" s="852"/>
      <c r="AB64" s="852"/>
      <c r="AC64" s="1160"/>
      <c r="AD64" s="1165"/>
      <c r="AE64" s="1165"/>
      <c r="AF64" s="852"/>
      <c r="AG64" s="852"/>
      <c r="AH64" s="852"/>
      <c r="AI64" s="852"/>
      <c r="AJ64" s="852"/>
      <c r="AK64" s="852"/>
      <c r="AL64" s="852"/>
      <c r="AM64" s="852"/>
      <c r="AN64" s="852"/>
      <c r="AO64" s="852"/>
      <c r="AP64" s="852"/>
      <c r="AQ64" s="852"/>
      <c r="AR64" s="852"/>
      <c r="AS64" s="852"/>
      <c r="AT64" s="852"/>
      <c r="AU64" s="852"/>
      <c r="AV64" s="852"/>
      <c r="AW64" s="852"/>
      <c r="AX64" s="852"/>
      <c r="AY64" s="852"/>
      <c r="AZ64" s="852"/>
      <c r="BA64" s="852"/>
      <c r="BB64" s="852"/>
      <c r="BC64" s="852"/>
      <c r="BD64" s="852"/>
      <c r="BE64" s="852"/>
      <c r="BF64" s="852"/>
      <c r="BG64" s="852"/>
      <c r="BH64" s="852"/>
      <c r="BI64" s="852"/>
      <c r="BJ64" s="852"/>
      <c r="BK64" s="852"/>
      <c r="BL64" s="852"/>
    </row>
    <row r="65" spans="2:64" x14ac:dyDescent="0.2">
      <c r="B65" s="852"/>
      <c r="C65" s="1184"/>
      <c r="E65" s="852"/>
      <c r="F65" s="1185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T65" s="852"/>
      <c r="U65" s="852"/>
      <c r="V65" s="852"/>
      <c r="Z65" s="852"/>
      <c r="AA65" s="852"/>
      <c r="AB65" s="852"/>
      <c r="AC65" s="1160"/>
      <c r="AD65" s="1165"/>
      <c r="AE65" s="1165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52"/>
      <c r="AY65" s="852"/>
      <c r="AZ65" s="852"/>
      <c r="BA65" s="852"/>
      <c r="BB65" s="852"/>
      <c r="BC65" s="852"/>
      <c r="BD65" s="852"/>
      <c r="BE65" s="852"/>
      <c r="BF65" s="852"/>
      <c r="BG65" s="852"/>
      <c r="BH65" s="852"/>
      <c r="BI65" s="852"/>
      <c r="BJ65" s="852"/>
      <c r="BK65" s="852"/>
      <c r="BL65" s="852"/>
    </row>
    <row r="66" spans="2:64" x14ac:dyDescent="0.2">
      <c r="B66" s="852"/>
      <c r="C66" s="1184"/>
      <c r="E66" s="852"/>
      <c r="F66" s="1185"/>
      <c r="G66" s="852"/>
      <c r="H66" s="852"/>
      <c r="I66" s="852"/>
      <c r="J66" s="852"/>
      <c r="K66" s="852"/>
      <c r="L66" s="852"/>
      <c r="M66" s="852"/>
      <c r="N66" s="852"/>
      <c r="O66" s="852"/>
      <c r="P66" s="852"/>
      <c r="Q66" s="852"/>
      <c r="R66" s="852"/>
      <c r="T66" s="852"/>
      <c r="U66" s="852"/>
      <c r="V66" s="852"/>
      <c r="Z66" s="852"/>
      <c r="AA66" s="852"/>
      <c r="AB66" s="852"/>
      <c r="AC66" s="1160"/>
      <c r="AD66" s="1165"/>
      <c r="AE66" s="1165"/>
      <c r="AF66" s="852"/>
      <c r="AG66" s="852"/>
      <c r="AH66" s="852"/>
      <c r="AI66" s="852"/>
      <c r="AJ66" s="852"/>
      <c r="AK66" s="852"/>
      <c r="AL66" s="852"/>
      <c r="AM66" s="852"/>
      <c r="AN66" s="852"/>
      <c r="AO66" s="852"/>
      <c r="AP66" s="852"/>
      <c r="AQ66" s="852"/>
      <c r="AR66" s="852"/>
      <c r="AS66" s="852"/>
      <c r="AT66" s="852"/>
      <c r="AU66" s="852"/>
      <c r="AV66" s="852"/>
      <c r="AW66" s="852"/>
      <c r="AX66" s="852"/>
      <c r="AY66" s="852"/>
      <c r="AZ66" s="852"/>
      <c r="BA66" s="852"/>
      <c r="BB66" s="852"/>
      <c r="BC66" s="852"/>
      <c r="BD66" s="852"/>
      <c r="BE66" s="852"/>
      <c r="BF66" s="852"/>
      <c r="BG66" s="852"/>
      <c r="BH66" s="852"/>
      <c r="BI66" s="852"/>
      <c r="BJ66" s="852"/>
      <c r="BK66" s="852"/>
      <c r="BL66" s="852"/>
    </row>
    <row r="67" spans="2:64" x14ac:dyDescent="0.2">
      <c r="B67" s="852"/>
      <c r="C67" s="1184"/>
      <c r="E67" s="852"/>
      <c r="F67" s="1185"/>
      <c r="G67" s="852"/>
      <c r="H67" s="852"/>
      <c r="I67" s="852"/>
      <c r="J67" s="852"/>
      <c r="K67" s="852"/>
      <c r="L67" s="852"/>
      <c r="M67" s="852"/>
      <c r="N67" s="852"/>
      <c r="O67" s="852"/>
      <c r="P67" s="852"/>
      <c r="Q67" s="852"/>
      <c r="R67" s="852"/>
      <c r="T67" s="852"/>
      <c r="U67" s="852"/>
      <c r="V67" s="852"/>
      <c r="Z67" s="852"/>
      <c r="AA67" s="852"/>
      <c r="AB67" s="852"/>
      <c r="AC67" s="1160"/>
      <c r="AD67" s="1165"/>
      <c r="AE67" s="1165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2"/>
      <c r="AY67" s="852"/>
      <c r="AZ67" s="852"/>
      <c r="BA67" s="852"/>
      <c r="BB67" s="852"/>
      <c r="BC67" s="852"/>
      <c r="BD67" s="852"/>
      <c r="BE67" s="852"/>
      <c r="BF67" s="852"/>
      <c r="BG67" s="852"/>
      <c r="BH67" s="852"/>
      <c r="BI67" s="852"/>
      <c r="BJ67" s="852"/>
      <c r="BK67" s="852"/>
      <c r="BL67" s="852"/>
    </row>
    <row r="68" spans="2:64" x14ac:dyDescent="0.2">
      <c r="B68" s="852"/>
      <c r="C68" s="1184"/>
      <c r="E68" s="852"/>
      <c r="F68" s="1185"/>
      <c r="G68" s="852"/>
      <c r="H68" s="852"/>
      <c r="I68" s="852"/>
      <c r="J68" s="852"/>
      <c r="K68" s="852"/>
      <c r="L68" s="852"/>
      <c r="M68" s="852"/>
      <c r="N68" s="852"/>
      <c r="O68" s="852"/>
      <c r="P68" s="852"/>
      <c r="Q68" s="852"/>
      <c r="R68" s="852"/>
      <c r="T68" s="852"/>
      <c r="U68" s="852"/>
      <c r="V68" s="852"/>
      <c r="Z68" s="852"/>
      <c r="AA68" s="852"/>
      <c r="AB68" s="852"/>
      <c r="AC68" s="1160"/>
      <c r="AD68" s="1165"/>
      <c r="AE68" s="1165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52"/>
      <c r="AY68" s="852"/>
      <c r="AZ68" s="852"/>
      <c r="BA68" s="852"/>
      <c r="BB68" s="852"/>
      <c r="BC68" s="852"/>
      <c r="BD68" s="852"/>
      <c r="BE68" s="852"/>
      <c r="BF68" s="852"/>
      <c r="BG68" s="852"/>
      <c r="BH68" s="852"/>
      <c r="BI68" s="852"/>
      <c r="BJ68" s="852"/>
      <c r="BK68" s="852"/>
      <c r="BL68" s="852"/>
    </row>
    <row r="69" spans="2:64" x14ac:dyDescent="0.2">
      <c r="B69" s="852"/>
      <c r="C69" s="1184"/>
      <c r="E69" s="852"/>
      <c r="F69" s="1185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T69" s="852"/>
      <c r="U69" s="852"/>
      <c r="V69" s="852"/>
      <c r="Z69" s="852"/>
      <c r="AA69" s="852"/>
      <c r="AB69" s="852"/>
      <c r="AC69" s="1160"/>
      <c r="AD69" s="1165"/>
      <c r="AE69" s="1165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2"/>
      <c r="AX69" s="852"/>
      <c r="AY69" s="852"/>
      <c r="AZ69" s="852"/>
      <c r="BA69" s="852"/>
      <c r="BB69" s="852"/>
      <c r="BC69" s="852"/>
      <c r="BD69" s="852"/>
      <c r="BE69" s="852"/>
      <c r="BF69" s="852"/>
      <c r="BG69" s="852"/>
      <c r="BH69" s="852"/>
      <c r="BI69" s="852"/>
      <c r="BJ69" s="852"/>
      <c r="BK69" s="852"/>
      <c r="BL69" s="852"/>
    </row>
    <row r="70" spans="2:64" x14ac:dyDescent="0.2">
      <c r="B70" s="852"/>
      <c r="C70" s="1184"/>
      <c r="E70" s="852"/>
      <c r="F70" s="1185"/>
      <c r="G70" s="852"/>
      <c r="H70" s="852"/>
      <c r="I70" s="852"/>
      <c r="J70" s="852"/>
      <c r="K70" s="852"/>
      <c r="L70" s="852"/>
      <c r="M70" s="852"/>
      <c r="N70" s="852"/>
      <c r="O70" s="852"/>
      <c r="P70" s="852"/>
      <c r="Q70" s="852"/>
      <c r="R70" s="852"/>
      <c r="T70" s="852"/>
      <c r="U70" s="852"/>
      <c r="V70" s="852"/>
      <c r="Z70" s="852"/>
      <c r="AA70" s="852"/>
      <c r="AB70" s="852"/>
      <c r="AC70" s="1160"/>
      <c r="AD70" s="1165"/>
      <c r="AE70" s="1165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52"/>
      <c r="AY70" s="852"/>
      <c r="AZ70" s="852"/>
      <c r="BA70" s="852"/>
      <c r="BB70" s="852"/>
      <c r="BC70" s="852"/>
      <c r="BD70" s="852"/>
      <c r="BE70" s="852"/>
      <c r="BF70" s="852"/>
      <c r="BG70" s="852"/>
      <c r="BH70" s="852"/>
      <c r="BI70" s="852"/>
      <c r="BJ70" s="852"/>
      <c r="BK70" s="852"/>
      <c r="BL70" s="852"/>
    </row>
    <row r="71" spans="2:64" x14ac:dyDescent="0.2">
      <c r="B71" s="852"/>
      <c r="C71" s="1184"/>
      <c r="E71" s="852"/>
      <c r="F71" s="1185"/>
      <c r="G71" s="852"/>
      <c r="H71" s="852"/>
      <c r="I71" s="852"/>
      <c r="J71" s="852"/>
      <c r="K71" s="852"/>
      <c r="L71" s="852"/>
      <c r="M71" s="852"/>
      <c r="N71" s="852"/>
      <c r="O71" s="852"/>
      <c r="P71" s="852"/>
      <c r="Q71" s="852"/>
      <c r="R71" s="852"/>
      <c r="T71" s="852"/>
      <c r="U71" s="852"/>
      <c r="V71" s="852"/>
      <c r="Z71" s="852"/>
      <c r="AA71" s="852"/>
      <c r="AB71" s="852"/>
      <c r="AC71" s="1160"/>
      <c r="AD71" s="1165"/>
      <c r="AE71" s="1165"/>
      <c r="AF71" s="852"/>
      <c r="AG71" s="852"/>
      <c r="AH71" s="852"/>
      <c r="AI71" s="852"/>
      <c r="AJ71" s="852"/>
      <c r="AK71" s="852"/>
      <c r="AL71" s="852"/>
      <c r="AM71" s="852"/>
      <c r="AN71" s="852"/>
      <c r="AO71" s="852"/>
      <c r="AP71" s="852"/>
      <c r="AQ71" s="852"/>
      <c r="AR71" s="852"/>
      <c r="AS71" s="852"/>
      <c r="AT71" s="852"/>
      <c r="AU71" s="852"/>
      <c r="AV71" s="852"/>
      <c r="AW71" s="852"/>
      <c r="AX71" s="852"/>
      <c r="AY71" s="852"/>
      <c r="AZ71" s="852"/>
      <c r="BA71" s="852"/>
      <c r="BB71" s="852"/>
      <c r="BC71" s="852"/>
      <c r="BD71" s="852"/>
      <c r="BE71" s="852"/>
      <c r="BF71" s="852"/>
      <c r="BG71" s="852"/>
      <c r="BH71" s="852"/>
      <c r="BI71" s="852"/>
      <c r="BJ71" s="852"/>
      <c r="BK71" s="852"/>
      <c r="BL71" s="852"/>
    </row>
    <row r="72" spans="2:64" x14ac:dyDescent="0.2">
      <c r="B72" s="852"/>
      <c r="C72" s="1184"/>
      <c r="E72" s="852"/>
      <c r="F72" s="1185"/>
      <c r="G72" s="852"/>
      <c r="H72" s="852"/>
      <c r="I72" s="852"/>
      <c r="J72" s="852"/>
      <c r="K72" s="852"/>
      <c r="L72" s="852"/>
      <c r="M72" s="852"/>
      <c r="N72" s="852"/>
      <c r="O72" s="852"/>
      <c r="P72" s="852"/>
      <c r="Q72" s="852"/>
      <c r="R72" s="852"/>
      <c r="T72" s="852"/>
      <c r="U72" s="852"/>
      <c r="V72" s="852"/>
      <c r="Z72" s="852"/>
      <c r="AA72" s="852"/>
      <c r="AB72" s="852"/>
      <c r="AC72" s="1160"/>
      <c r="AD72" s="1165"/>
      <c r="AE72" s="1165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52"/>
      <c r="AY72" s="852"/>
      <c r="AZ72" s="852"/>
      <c r="BA72" s="852"/>
      <c r="BB72" s="852"/>
      <c r="BC72" s="852"/>
      <c r="BD72" s="852"/>
      <c r="BE72" s="852"/>
      <c r="BF72" s="852"/>
      <c r="BG72" s="852"/>
      <c r="BH72" s="852"/>
      <c r="BI72" s="852"/>
      <c r="BJ72" s="852"/>
      <c r="BK72" s="852"/>
      <c r="BL72" s="852"/>
    </row>
    <row r="73" spans="2:64" x14ac:dyDescent="0.2">
      <c r="B73" s="852"/>
      <c r="C73" s="1184"/>
      <c r="E73" s="852"/>
      <c r="F73" s="1185"/>
      <c r="G73" s="852"/>
      <c r="H73" s="852"/>
      <c r="I73" s="852"/>
      <c r="J73" s="852"/>
      <c r="K73" s="852"/>
      <c r="L73" s="852"/>
      <c r="M73" s="852"/>
      <c r="N73" s="852"/>
      <c r="O73" s="852"/>
      <c r="P73" s="852"/>
      <c r="Q73" s="852"/>
      <c r="R73" s="852"/>
      <c r="T73" s="852"/>
      <c r="U73" s="852"/>
      <c r="V73" s="852"/>
      <c r="Z73" s="852"/>
      <c r="AA73" s="852"/>
      <c r="AB73" s="852"/>
      <c r="AC73" s="1160"/>
      <c r="AD73" s="1165"/>
      <c r="AE73" s="1165"/>
      <c r="AF73" s="852"/>
      <c r="AG73" s="852"/>
      <c r="AH73" s="852"/>
      <c r="AI73" s="852"/>
      <c r="AJ73" s="852"/>
      <c r="AK73" s="852"/>
      <c r="AL73" s="852"/>
      <c r="AM73" s="852"/>
      <c r="AN73" s="852"/>
      <c r="AO73" s="852"/>
      <c r="AP73" s="852"/>
      <c r="AQ73" s="852"/>
      <c r="AR73" s="852"/>
      <c r="AS73" s="852"/>
      <c r="AT73" s="852"/>
      <c r="AU73" s="852"/>
      <c r="AV73" s="852"/>
      <c r="AW73" s="852"/>
      <c r="AX73" s="852"/>
      <c r="AY73" s="852"/>
      <c r="AZ73" s="852"/>
      <c r="BA73" s="852"/>
      <c r="BB73" s="852"/>
      <c r="BC73" s="852"/>
      <c r="BD73" s="852"/>
      <c r="BE73" s="852"/>
      <c r="BF73" s="852"/>
      <c r="BG73" s="852"/>
      <c r="BH73" s="852"/>
      <c r="BI73" s="852"/>
      <c r="BJ73" s="852"/>
      <c r="BK73" s="852"/>
      <c r="BL73" s="852"/>
    </row>
    <row r="74" spans="2:64" x14ac:dyDescent="0.2">
      <c r="B74" s="852"/>
      <c r="C74" s="1184"/>
      <c r="E74" s="852"/>
      <c r="F74" s="1185"/>
      <c r="G74" s="852"/>
      <c r="H74" s="852"/>
      <c r="I74" s="852"/>
      <c r="J74" s="852"/>
      <c r="K74" s="852"/>
      <c r="L74" s="852"/>
      <c r="M74" s="852"/>
      <c r="N74" s="852"/>
      <c r="O74" s="852"/>
      <c r="P74" s="852"/>
      <c r="Q74" s="852"/>
      <c r="R74" s="852"/>
      <c r="T74" s="852"/>
      <c r="U74" s="852"/>
      <c r="V74" s="852"/>
      <c r="Z74" s="852"/>
      <c r="AA74" s="852"/>
      <c r="AB74" s="852"/>
      <c r="AC74" s="1160"/>
      <c r="AD74" s="1165"/>
      <c r="AE74" s="1165"/>
      <c r="AF74" s="852"/>
      <c r="AG74" s="852"/>
      <c r="AH74" s="852"/>
      <c r="AI74" s="852"/>
      <c r="AJ74" s="852"/>
      <c r="AK74" s="852"/>
      <c r="AL74" s="852"/>
      <c r="AM74" s="852"/>
      <c r="AN74" s="852"/>
      <c r="AO74" s="852"/>
      <c r="AP74" s="852"/>
      <c r="AQ74" s="852"/>
      <c r="AR74" s="852"/>
      <c r="AS74" s="852"/>
      <c r="AT74" s="852"/>
      <c r="AU74" s="852"/>
      <c r="AV74" s="852"/>
      <c r="AW74" s="852"/>
      <c r="AX74" s="852"/>
      <c r="AY74" s="852"/>
      <c r="AZ74" s="852"/>
      <c r="BA74" s="852"/>
      <c r="BB74" s="852"/>
      <c r="BC74" s="852"/>
      <c r="BD74" s="852"/>
      <c r="BE74" s="852"/>
      <c r="BF74" s="852"/>
      <c r="BG74" s="852"/>
      <c r="BH74" s="852"/>
      <c r="BI74" s="852"/>
      <c r="BJ74" s="852"/>
      <c r="BK74" s="852"/>
      <c r="BL74" s="852"/>
    </row>
    <row r="75" spans="2:64" x14ac:dyDescent="0.2">
      <c r="B75" s="852"/>
      <c r="C75" s="1184"/>
      <c r="E75" s="852"/>
      <c r="F75" s="1185"/>
      <c r="G75" s="852"/>
      <c r="H75" s="852"/>
      <c r="I75" s="852"/>
      <c r="J75" s="852"/>
      <c r="K75" s="852"/>
      <c r="L75" s="852"/>
      <c r="M75" s="852"/>
      <c r="N75" s="852"/>
      <c r="O75" s="852"/>
      <c r="P75" s="852"/>
      <c r="Q75" s="852"/>
      <c r="R75" s="852"/>
      <c r="T75" s="852"/>
      <c r="U75" s="852"/>
      <c r="V75" s="852"/>
      <c r="Z75" s="852"/>
      <c r="AA75" s="852"/>
      <c r="AB75" s="852"/>
      <c r="AC75" s="1160"/>
      <c r="AD75" s="1165"/>
      <c r="AE75" s="1165"/>
      <c r="AF75" s="852"/>
      <c r="AG75" s="852"/>
      <c r="AH75" s="852"/>
      <c r="AI75" s="852"/>
      <c r="AJ75" s="852"/>
      <c r="AK75" s="852"/>
      <c r="AL75" s="852"/>
      <c r="AM75" s="852"/>
      <c r="AN75" s="852"/>
      <c r="AO75" s="852"/>
      <c r="AP75" s="852"/>
      <c r="AQ75" s="852"/>
      <c r="AR75" s="852"/>
      <c r="AS75" s="852"/>
      <c r="AT75" s="852"/>
      <c r="AU75" s="852"/>
      <c r="AV75" s="852"/>
      <c r="AW75" s="852"/>
      <c r="AX75" s="852"/>
      <c r="AY75" s="852"/>
      <c r="AZ75" s="852"/>
      <c r="BA75" s="852"/>
      <c r="BB75" s="852"/>
      <c r="BC75" s="852"/>
      <c r="BD75" s="852"/>
      <c r="BE75" s="852"/>
      <c r="BF75" s="852"/>
      <c r="BG75" s="852"/>
      <c r="BH75" s="852"/>
      <c r="BI75" s="852"/>
      <c r="BJ75" s="852"/>
      <c r="BK75" s="852"/>
      <c r="BL75" s="852"/>
    </row>
    <row r="76" spans="2:64" x14ac:dyDescent="0.2">
      <c r="B76" s="852"/>
      <c r="C76" s="1184"/>
      <c r="E76" s="852"/>
      <c r="F76" s="1185"/>
      <c r="G76" s="852"/>
      <c r="H76" s="852"/>
      <c r="I76" s="852"/>
      <c r="J76" s="852"/>
      <c r="K76" s="852"/>
      <c r="L76" s="852"/>
      <c r="M76" s="852"/>
      <c r="N76" s="852"/>
      <c r="O76" s="852"/>
      <c r="P76" s="852"/>
      <c r="Q76" s="852"/>
      <c r="R76" s="852"/>
      <c r="T76" s="852"/>
      <c r="U76" s="852"/>
      <c r="V76" s="852"/>
      <c r="Z76" s="852"/>
      <c r="AA76" s="852"/>
      <c r="AB76" s="852"/>
      <c r="AC76" s="1160"/>
      <c r="AD76" s="1165"/>
      <c r="AE76" s="1165"/>
      <c r="AF76" s="852"/>
      <c r="AG76" s="852"/>
      <c r="AH76" s="852"/>
      <c r="AI76" s="852"/>
      <c r="AJ76" s="852"/>
      <c r="AK76" s="852"/>
      <c r="AL76" s="852"/>
      <c r="AM76" s="852"/>
      <c r="AN76" s="852"/>
      <c r="AO76" s="852"/>
      <c r="AP76" s="852"/>
      <c r="AQ76" s="852"/>
      <c r="AR76" s="852"/>
      <c r="AS76" s="852"/>
      <c r="AT76" s="852"/>
      <c r="AU76" s="852"/>
      <c r="AV76" s="852"/>
      <c r="AW76" s="852"/>
      <c r="AX76" s="852"/>
      <c r="AY76" s="852"/>
      <c r="AZ76" s="852"/>
      <c r="BA76" s="852"/>
      <c r="BB76" s="852"/>
      <c r="BC76" s="852"/>
      <c r="BD76" s="852"/>
      <c r="BE76" s="852"/>
      <c r="BF76" s="852"/>
      <c r="BG76" s="852"/>
      <c r="BH76" s="852"/>
      <c r="BI76" s="852"/>
      <c r="BJ76" s="852"/>
      <c r="BK76" s="852"/>
      <c r="BL76" s="852"/>
    </row>
    <row r="77" spans="2:64" x14ac:dyDescent="0.2">
      <c r="B77" s="852"/>
      <c r="C77" s="1184"/>
      <c r="E77" s="852"/>
      <c r="F77" s="1185"/>
      <c r="G77" s="852"/>
      <c r="H77" s="852"/>
      <c r="I77" s="852"/>
      <c r="J77" s="852"/>
      <c r="K77" s="852"/>
      <c r="L77" s="852"/>
      <c r="M77" s="852"/>
      <c r="N77" s="852"/>
      <c r="O77" s="852"/>
      <c r="P77" s="852"/>
      <c r="Q77" s="852"/>
      <c r="R77" s="852"/>
      <c r="T77" s="852"/>
      <c r="U77" s="852"/>
      <c r="V77" s="852"/>
      <c r="Z77" s="852"/>
      <c r="AA77" s="852"/>
      <c r="AB77" s="852"/>
      <c r="AC77" s="1160"/>
      <c r="AD77" s="1165"/>
      <c r="AE77" s="1165"/>
      <c r="AF77" s="852"/>
      <c r="AG77" s="852"/>
      <c r="AH77" s="852"/>
      <c r="AI77" s="852"/>
      <c r="AJ77" s="852"/>
      <c r="AK77" s="852"/>
      <c r="AL77" s="852"/>
      <c r="AM77" s="852"/>
      <c r="AN77" s="852"/>
      <c r="AO77" s="852"/>
      <c r="AP77" s="852"/>
      <c r="AQ77" s="852"/>
      <c r="AR77" s="852"/>
      <c r="AS77" s="852"/>
      <c r="AT77" s="852"/>
      <c r="AU77" s="852"/>
      <c r="AV77" s="852"/>
      <c r="AW77" s="852"/>
      <c r="AX77" s="852"/>
      <c r="AY77" s="852"/>
      <c r="AZ77" s="852"/>
      <c r="BA77" s="852"/>
      <c r="BB77" s="852"/>
      <c r="BC77" s="852"/>
      <c r="BD77" s="852"/>
      <c r="BE77" s="852"/>
      <c r="BF77" s="852"/>
      <c r="BG77" s="852"/>
      <c r="BH77" s="852"/>
      <c r="BI77" s="852"/>
      <c r="BJ77" s="852"/>
      <c r="BK77" s="852"/>
      <c r="BL77" s="852"/>
    </row>
    <row r="78" spans="2:64" x14ac:dyDescent="0.2">
      <c r="B78" s="852"/>
      <c r="C78" s="1184"/>
      <c r="E78" s="852"/>
      <c r="F78" s="1185"/>
      <c r="G78" s="852"/>
      <c r="H78" s="852"/>
      <c r="I78" s="852"/>
      <c r="J78" s="852"/>
      <c r="K78" s="852"/>
      <c r="L78" s="852"/>
      <c r="M78" s="852"/>
      <c r="N78" s="852"/>
      <c r="O78" s="852"/>
      <c r="P78" s="852"/>
      <c r="Q78" s="852"/>
      <c r="R78" s="852"/>
      <c r="T78" s="852"/>
      <c r="U78" s="852"/>
      <c r="V78" s="852"/>
      <c r="Z78" s="852"/>
      <c r="AA78" s="852"/>
      <c r="AB78" s="852"/>
      <c r="AC78" s="1160"/>
      <c r="AD78" s="1165"/>
      <c r="AE78" s="1165"/>
      <c r="AF78" s="852"/>
      <c r="AG78" s="852"/>
      <c r="AH78" s="852"/>
      <c r="AI78" s="852"/>
      <c r="AJ78" s="852"/>
      <c r="AK78" s="852"/>
      <c r="AL78" s="852"/>
      <c r="AM78" s="852"/>
      <c r="AN78" s="852"/>
      <c r="AO78" s="852"/>
      <c r="AP78" s="852"/>
      <c r="AQ78" s="852"/>
      <c r="AR78" s="852"/>
      <c r="AS78" s="852"/>
      <c r="AT78" s="852"/>
      <c r="AU78" s="852"/>
      <c r="AV78" s="852"/>
      <c r="AW78" s="852"/>
      <c r="AX78" s="852"/>
      <c r="AY78" s="852"/>
      <c r="AZ78" s="852"/>
      <c r="BA78" s="852"/>
      <c r="BB78" s="852"/>
      <c r="BC78" s="852"/>
      <c r="BD78" s="852"/>
      <c r="BE78" s="852"/>
      <c r="BF78" s="852"/>
      <c r="BG78" s="852"/>
      <c r="BH78" s="852"/>
      <c r="BI78" s="852"/>
      <c r="BJ78" s="852"/>
      <c r="BK78" s="852"/>
      <c r="BL78" s="852"/>
    </row>
    <row r="79" spans="2:64" x14ac:dyDescent="0.2">
      <c r="B79" s="852"/>
      <c r="C79" s="1184"/>
      <c r="E79" s="852"/>
      <c r="F79" s="1185"/>
      <c r="G79" s="852"/>
      <c r="H79" s="852"/>
      <c r="I79" s="852"/>
      <c r="J79" s="852"/>
      <c r="K79" s="852"/>
      <c r="L79" s="852"/>
      <c r="M79" s="852"/>
      <c r="N79" s="852"/>
      <c r="O79" s="852"/>
      <c r="P79" s="852"/>
      <c r="Q79" s="852"/>
      <c r="R79" s="852"/>
      <c r="T79" s="852"/>
      <c r="U79" s="852"/>
      <c r="V79" s="852"/>
      <c r="Z79" s="852"/>
      <c r="AA79" s="852"/>
      <c r="AB79" s="852"/>
      <c r="AC79" s="1160"/>
      <c r="AD79" s="1165"/>
      <c r="AE79" s="1165"/>
      <c r="AF79" s="852"/>
      <c r="AG79" s="852"/>
      <c r="AH79" s="852"/>
      <c r="AI79" s="852"/>
      <c r="AJ79" s="852"/>
      <c r="AK79" s="852"/>
      <c r="AL79" s="852"/>
      <c r="AM79" s="852"/>
      <c r="AN79" s="852"/>
      <c r="AO79" s="852"/>
      <c r="AP79" s="852"/>
      <c r="AQ79" s="852"/>
      <c r="AR79" s="852"/>
      <c r="AS79" s="852"/>
      <c r="AT79" s="852"/>
      <c r="AU79" s="852"/>
      <c r="AV79" s="852"/>
      <c r="AW79" s="852"/>
      <c r="AX79" s="852"/>
      <c r="AY79" s="852"/>
      <c r="AZ79" s="852"/>
      <c r="BA79" s="852"/>
      <c r="BB79" s="852"/>
      <c r="BC79" s="852"/>
      <c r="BD79" s="852"/>
      <c r="BE79" s="852"/>
      <c r="BF79" s="852"/>
      <c r="BG79" s="852"/>
      <c r="BH79" s="852"/>
      <c r="BI79" s="852"/>
      <c r="BJ79" s="852"/>
      <c r="BK79" s="852"/>
      <c r="BL79" s="852"/>
    </row>
    <row r="80" spans="2:64" x14ac:dyDescent="0.2">
      <c r="B80" s="852"/>
      <c r="C80" s="1184"/>
      <c r="E80" s="852"/>
      <c r="F80" s="1185"/>
      <c r="G80" s="852"/>
      <c r="H80" s="852"/>
      <c r="I80" s="852"/>
      <c r="J80" s="852"/>
      <c r="K80" s="852"/>
      <c r="L80" s="852"/>
      <c r="M80" s="852"/>
      <c r="N80" s="852"/>
      <c r="O80" s="852"/>
      <c r="P80" s="852"/>
      <c r="Q80" s="852"/>
      <c r="R80" s="852"/>
      <c r="T80" s="852"/>
      <c r="U80" s="852"/>
      <c r="V80" s="852"/>
      <c r="Z80" s="852"/>
      <c r="AA80" s="852"/>
      <c r="AB80" s="852"/>
      <c r="AC80" s="1160"/>
      <c r="AD80" s="1165"/>
      <c r="AE80" s="1165"/>
      <c r="AF80" s="852"/>
      <c r="AG80" s="852"/>
      <c r="AH80" s="852"/>
      <c r="AI80" s="852"/>
      <c r="AJ80" s="852"/>
      <c r="AK80" s="852"/>
      <c r="AL80" s="852"/>
      <c r="AM80" s="852"/>
      <c r="AN80" s="852"/>
      <c r="AO80" s="852"/>
      <c r="AP80" s="852"/>
      <c r="AQ80" s="852"/>
      <c r="AR80" s="852"/>
      <c r="AS80" s="852"/>
      <c r="AT80" s="852"/>
      <c r="AU80" s="852"/>
      <c r="AV80" s="852"/>
      <c r="AW80" s="852"/>
      <c r="AX80" s="852"/>
      <c r="AY80" s="852"/>
      <c r="AZ80" s="852"/>
      <c r="BA80" s="852"/>
      <c r="BB80" s="852"/>
      <c r="BC80" s="852"/>
      <c r="BD80" s="852"/>
      <c r="BE80" s="852"/>
      <c r="BF80" s="852"/>
      <c r="BG80" s="852"/>
      <c r="BH80" s="852"/>
      <c r="BI80" s="852"/>
      <c r="BJ80" s="852"/>
      <c r="BK80" s="852"/>
      <c r="BL80" s="852"/>
    </row>
    <row r="81" spans="2:64" x14ac:dyDescent="0.2">
      <c r="B81" s="852"/>
      <c r="C81" s="1184"/>
      <c r="E81" s="852"/>
      <c r="F81" s="1185"/>
      <c r="G81" s="852"/>
      <c r="H81" s="852"/>
      <c r="I81" s="852"/>
      <c r="J81" s="852"/>
      <c r="K81" s="852"/>
      <c r="L81" s="852"/>
      <c r="M81" s="852"/>
      <c r="N81" s="852"/>
      <c r="O81" s="852"/>
      <c r="P81" s="852"/>
      <c r="Q81" s="852"/>
      <c r="R81" s="852"/>
      <c r="T81" s="852"/>
      <c r="U81" s="852"/>
      <c r="V81" s="852"/>
      <c r="Z81" s="852"/>
      <c r="AA81" s="852"/>
      <c r="AB81" s="852"/>
      <c r="AC81" s="1160"/>
      <c r="AD81" s="1165"/>
      <c r="AE81" s="1165"/>
      <c r="AF81" s="852"/>
      <c r="AG81" s="852"/>
      <c r="AH81" s="852"/>
      <c r="AI81" s="852"/>
      <c r="AJ81" s="852"/>
      <c r="AK81" s="852"/>
      <c r="AL81" s="852"/>
      <c r="AM81" s="852"/>
      <c r="AN81" s="852"/>
      <c r="AO81" s="852"/>
      <c r="AP81" s="852"/>
      <c r="AQ81" s="852"/>
      <c r="AR81" s="852"/>
      <c r="AS81" s="852"/>
      <c r="AT81" s="852"/>
      <c r="AU81" s="852"/>
      <c r="AV81" s="852"/>
      <c r="AW81" s="852"/>
      <c r="AX81" s="852"/>
      <c r="AY81" s="852"/>
      <c r="AZ81" s="852"/>
      <c r="BA81" s="852"/>
      <c r="BB81" s="852"/>
      <c r="BC81" s="852"/>
      <c r="BD81" s="852"/>
      <c r="BE81" s="852"/>
      <c r="BF81" s="852"/>
      <c r="BG81" s="852"/>
      <c r="BH81" s="852"/>
      <c r="BI81" s="852"/>
      <c r="BJ81" s="852"/>
      <c r="BK81" s="852"/>
      <c r="BL81" s="852"/>
    </row>
    <row r="82" spans="2:64" x14ac:dyDescent="0.2">
      <c r="B82" s="852"/>
      <c r="C82" s="1184"/>
      <c r="E82" s="852"/>
      <c r="F82" s="1185"/>
      <c r="G82" s="852"/>
      <c r="H82" s="852"/>
      <c r="I82" s="852"/>
      <c r="J82" s="852"/>
      <c r="K82" s="852"/>
      <c r="L82" s="852"/>
      <c r="M82" s="852"/>
      <c r="N82" s="852"/>
      <c r="O82" s="852"/>
      <c r="P82" s="852"/>
      <c r="Q82" s="852"/>
      <c r="R82" s="852"/>
      <c r="T82" s="852"/>
      <c r="U82" s="852"/>
      <c r="V82" s="852"/>
      <c r="Z82" s="852"/>
      <c r="AA82" s="852"/>
      <c r="AB82" s="852"/>
      <c r="AC82" s="1160"/>
      <c r="AD82" s="1165"/>
      <c r="AE82" s="1165"/>
      <c r="AF82" s="852"/>
      <c r="AG82" s="852"/>
      <c r="AH82" s="852"/>
      <c r="AI82" s="852"/>
      <c r="AJ82" s="852"/>
      <c r="AK82" s="852"/>
      <c r="AL82" s="852"/>
      <c r="AM82" s="852"/>
      <c r="AN82" s="852"/>
      <c r="AO82" s="852"/>
      <c r="AP82" s="852"/>
      <c r="AQ82" s="852"/>
      <c r="AR82" s="852"/>
      <c r="AS82" s="852"/>
      <c r="AT82" s="852"/>
      <c r="AU82" s="852"/>
      <c r="AV82" s="852"/>
      <c r="AW82" s="852"/>
      <c r="AX82" s="852"/>
      <c r="AY82" s="852"/>
      <c r="AZ82" s="852"/>
      <c r="BA82" s="852"/>
      <c r="BB82" s="852"/>
      <c r="BC82" s="852"/>
      <c r="BD82" s="852"/>
      <c r="BE82" s="852"/>
      <c r="BF82" s="852"/>
      <c r="BG82" s="852"/>
      <c r="BH82" s="852"/>
      <c r="BI82" s="852"/>
      <c r="BJ82" s="852"/>
      <c r="BK82" s="852"/>
      <c r="BL82" s="852"/>
    </row>
    <row r="83" spans="2:64" x14ac:dyDescent="0.2">
      <c r="B83" s="852"/>
      <c r="C83" s="1184"/>
      <c r="E83" s="852"/>
      <c r="F83" s="1185"/>
      <c r="G83" s="852"/>
      <c r="H83" s="852"/>
      <c r="I83" s="852"/>
      <c r="J83" s="852"/>
      <c r="K83" s="852"/>
      <c r="L83" s="852"/>
      <c r="M83" s="852"/>
      <c r="N83" s="852"/>
      <c r="O83" s="852"/>
      <c r="P83" s="852"/>
      <c r="Q83" s="852"/>
      <c r="R83" s="852"/>
      <c r="T83" s="852"/>
      <c r="U83" s="852"/>
      <c r="V83" s="852"/>
      <c r="Z83" s="852"/>
      <c r="AA83" s="852"/>
      <c r="AB83" s="852"/>
      <c r="AC83" s="1160"/>
      <c r="AD83" s="1165"/>
      <c r="AE83" s="1165"/>
      <c r="AF83" s="852"/>
      <c r="AG83" s="852"/>
      <c r="AH83" s="852"/>
      <c r="AI83" s="852"/>
      <c r="AJ83" s="852"/>
      <c r="AK83" s="852"/>
      <c r="AL83" s="852"/>
      <c r="AM83" s="852"/>
      <c r="AN83" s="852"/>
      <c r="AO83" s="852"/>
      <c r="AP83" s="852"/>
      <c r="AQ83" s="852"/>
      <c r="AR83" s="852"/>
      <c r="AS83" s="852"/>
      <c r="AT83" s="852"/>
      <c r="AU83" s="852"/>
      <c r="AV83" s="852"/>
      <c r="AW83" s="852"/>
      <c r="AX83" s="852"/>
      <c r="AY83" s="852"/>
      <c r="AZ83" s="852"/>
      <c r="BA83" s="852"/>
      <c r="BB83" s="852"/>
      <c r="BC83" s="852"/>
      <c r="BD83" s="852"/>
      <c r="BE83" s="852"/>
      <c r="BF83" s="852"/>
      <c r="BG83" s="852"/>
      <c r="BH83" s="852"/>
      <c r="BI83" s="852"/>
      <c r="BJ83" s="852"/>
      <c r="BK83" s="852"/>
      <c r="BL83" s="852"/>
    </row>
  </sheetData>
  <printOptions horizontalCentered="1" verticalCentered="1"/>
  <pageMargins left="0.62992125984251968" right="0.78740157480314965" top="0.9055118110236221" bottom="0.98425196850393704" header="0.43307086614173229" footer="0.51181102362204722"/>
  <pageSetup paperSize="9" scale="79" fitToHeight="0" orientation="landscape" horizontalDpi="1200" verticalDpi="1200" r:id="rId1"/>
  <headerFooter alignWithMargins="0">
    <oddHeader xml:space="preserve">&amp;C
&amp;"-,Tučné"&amp;13Vývoj hospodaření systému veřejného zdravotního pojištění v letech 2013–2015&amp;"-,Obyčejné"&amp;11
&amp;R&amp;"Arial CE,Tučné"
tabulka č. 4     &amp;"Arial CE,Obyčejné"
</oddHeader>
    <oddFooter xml:space="preserve">&amp;L&amp;"Arial CE,Tučné"&amp;11Ministerstvo financí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tab.č.1</vt:lpstr>
      <vt:lpstr>tab.č.1a</vt:lpstr>
      <vt:lpstr>tab.č.1b</vt:lpstr>
      <vt:lpstr>tab.č.1c</vt:lpstr>
      <vt:lpstr>tab. č. 1d</vt:lpstr>
      <vt:lpstr>tab. č.2</vt:lpstr>
      <vt:lpstr>tab. č. 4</vt:lpstr>
      <vt:lpstr>tab.č.1!Názvy_tisku</vt:lpstr>
      <vt:lpstr>'tab. č.2'!Oblast_tisku</vt:lpstr>
      <vt:lpstr>tab.č.1!Oblast_tisku</vt:lpstr>
      <vt:lpstr>tab.č.1b!Oblast_tisku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2016-07-15T07:19:54Z</cp:lastPrinted>
  <dcterms:created xsi:type="dcterms:W3CDTF">2016-05-18T14:54:34Z</dcterms:created>
  <dcterms:modified xsi:type="dcterms:W3CDTF">2024-07-09T13:20:01Z</dcterms:modified>
</cp:coreProperties>
</file>