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29040" windowHeight="15840" activeTab="0"/>
  </bookViews>
  <sheets>
    <sheet name="IPO 2024" sheetId="4" r:id="rId1"/>
  </sheets>
  <definedNames/>
  <calcPr calcId="191029"/>
  <extLst/>
</workbook>
</file>

<file path=xl/sharedStrings.xml><?xml version="1.0" encoding="utf-8"?>
<sst xmlns="http://schemas.openxmlformats.org/spreadsheetml/2006/main" count="76" uniqueCount="57">
  <si>
    <t>název subjektu</t>
  </si>
  <si>
    <t>Endokrinologický ústav</t>
  </si>
  <si>
    <t>Masarykův onkologický ústav</t>
  </si>
  <si>
    <t>Nemocnice Na Homolce</t>
  </si>
  <si>
    <t>Revmatologický ústav</t>
  </si>
  <si>
    <t>Ústav hematologie a krevní transfuze</t>
  </si>
  <si>
    <t>Všeobecná fakultní nemocnice v Praze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</si>
  <si>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</si>
  <si>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</si>
  <si>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</si>
  <si>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</si>
  <si>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</si>
  <si>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v Motole</t>
  </si>
  <si>
    <t>Fakultní nemocnice u sv.Anny v Brně</t>
  </si>
  <si>
    <t>Institut klinické a experimentální medicíny</t>
  </si>
  <si>
    <t>Národní ústav duševního zdraví</t>
  </si>
  <si>
    <t xml:space="preserve">Fakultní nemocnice Plzeň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</si>
  <si>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</si>
  <si>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</si>
  <si>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</si>
  <si>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</si>
  <si>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</si>
  <si>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</si>
  <si>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</si>
  <si>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</si>
  <si>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</si>
  <si>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</si>
  <si>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</si>
  <si>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</si>
  <si>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</si>
  <si>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</si>
  <si>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</si>
  <si>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</si>
  <si>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</si>
  <si>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</si>
  <si>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10.</t>
  </si>
  <si>
    <t>Státní zdravotní ústav</t>
  </si>
  <si>
    <t>údaje jsou v Kč</t>
  </si>
  <si>
    <t>Vypracovala: Ing. Jana Hejnová</t>
  </si>
  <si>
    <t>Fakultní nemocnice Bulovka</t>
  </si>
  <si>
    <t>Fakultní Thomayerova nemocnice</t>
  </si>
  <si>
    <t>D</t>
  </si>
  <si>
    <t>C</t>
  </si>
  <si>
    <t>A</t>
  </si>
  <si>
    <t>B</t>
  </si>
  <si>
    <t>odd. VVD</t>
  </si>
  <si>
    <t>Příloha č. 1</t>
  </si>
  <si>
    <t>HODNOCENÍ 2024</t>
  </si>
  <si>
    <t>IPO 2024</t>
  </si>
  <si>
    <t>Rozdíl proti roku 2023</t>
  </si>
  <si>
    <t>Rozdělení institucionální podpory na rok 2024</t>
  </si>
  <si>
    <t>vyplaceno v roce 2023</t>
  </si>
  <si>
    <t>přiděleno ze SR 2024</t>
  </si>
  <si>
    <t xml:space="preserve">NNV 2024 celkem </t>
  </si>
  <si>
    <t>použité NNV 2024</t>
  </si>
  <si>
    <t>celková vyplacená částka 2024</t>
  </si>
  <si>
    <t>2024 - snížení proti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</si>
</sst>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ZK&quot;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/>
    <xf numFmtId="0" fontId="4" fillId="0" borderId="0" xfId="0" applyFont="1" applyAlignment="1">
      <alignment horizontal="center" vertical="center" wrapText="1"/>
    </xf>
    <xf numFmtId="3" fontId="0" fillId="0" borderId="2" xfId="0" applyNumberFormat="1" applyBorder="1"/>
    <xf numFmtId="0" fontId="1" fillId="0" borderId="3" xfId="0" applyFont="1" applyBorder="1" applyAlignment="1" quotePrefix="1">
      <alignment wrapText="1"/>
    </xf>
    <xf numFmtId="0" fontId="1" fillId="2" borderId="3" xfId="0" applyFont="1" applyFill="1" applyBorder="1" applyAlignment="1" quotePrefix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3" fontId="0" fillId="0" borderId="6" xfId="0" applyNumberFormat="1" applyBorder="1"/>
    <xf numFmtId="3" fontId="0" fillId="0" borderId="7" xfId="0" applyNumberFormat="1" applyBorder="1"/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Font="1" applyBorder="1"/>
    <xf numFmtId="3" fontId="0" fillId="0" borderId="9" xfId="0" applyNumberFormat="1" applyBorder="1"/>
    <xf numFmtId="164" fontId="0" fillId="0" borderId="0" xfId="0" applyNumberFormat="1"/>
    <xf numFmtId="0" fontId="0" fillId="0" borderId="0" xfId="0" applyFont="1"/>
    <xf numFmtId="14" fontId="0" fillId="0" borderId="0" xfId="0" applyNumberFormat="1" applyAlignment="1">
      <alignment horizontal="left"/>
    </xf>
    <xf numFmtId="0" fontId="0" fillId="0" borderId="10" xfId="0" applyFont="1" applyBorder="1"/>
    <xf numFmtId="3" fontId="0" fillId="0" borderId="10" xfId="0" applyNumberFormat="1" applyBorder="1"/>
    <xf numFmtId="0" fontId="4" fillId="0" borderId="11" xfId="0" applyFont="1" applyBorder="1"/>
    <xf numFmtId="3" fontId="4" fillId="0" borderId="12" xfId="0" applyNumberFormat="1" applyFont="1" applyBorder="1"/>
    <xf numFmtId="3" fontId="4" fillId="0" borderId="8" xfId="0" applyNumberFormat="1" applyFont="1" applyBorder="1"/>
    <xf numFmtId="0" fontId="3" fillId="0" borderId="13" xfId="0" applyFont="1" applyBorder="1" applyAlignment="1">
      <alignment wrapText="1"/>
    </xf>
    <xf numFmtId="3" fontId="0" fillId="0" borderId="14" xfId="0" applyNumberFormat="1" applyBorder="1"/>
    <xf numFmtId="3" fontId="0" fillId="0" borderId="15" xfId="0" applyNumberFormat="1" applyBorder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Border="1"/>
    <xf numFmtId="3" fontId="0" fillId="0" borderId="14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14" xfId="0" applyNumberFormat="1" applyFill="1" applyBorder="1"/>
    <xf numFmtId="3" fontId="0" fillId="0" borderId="2" xfId="0" applyNumberFormat="1" applyFill="1" applyBorder="1"/>
    <xf numFmtId="3" fontId="0" fillId="0" borderId="15" xfId="0" applyNumberFormat="1" applyFill="1" applyBorder="1"/>
    <xf numFmtId="3" fontId="0" fillId="4" borderId="6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3" fontId="0" fillId="4" borderId="15" xfId="0" applyNumberForma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0" fillId="5" borderId="14" xfId="0" applyNumberFormat="1" applyFill="1" applyBorder="1"/>
    <xf numFmtId="3" fontId="0" fillId="5" borderId="2" xfId="0" applyNumberFormat="1" applyFill="1" applyBorder="1"/>
    <xf numFmtId="3" fontId="0" fillId="5" borderId="15" xfId="0" applyNumberFormat="1" applyFill="1" applyBorder="1"/>
    <xf numFmtId="3" fontId="4" fillId="5" borderId="8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1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zoomScale="130" zoomScaleNormal="130" workbookViewId="0" topLeftCell="A9">
      <selection activeCell="F28" sqref="F28"/>
    </sheetView>
  </sheetViews>
  <sheetFormatPr defaultColWidth="8.8515625" defaultRowHeight="12.75"/>
  <cols>
    <col min="1" max="1" width="3.421875" style="0" bestFit="1" customWidth="1"/>
    <col min="2" max="2" width="36.140625" style="0" bestFit="1" customWidth="1"/>
    <col min="3" max="3" width="11.140625" style="0" bestFit="1" customWidth="1"/>
    <col min="4" max="4" width="10.8515625" style="0" bestFit="1" customWidth="1"/>
    <col min="5" max="5" width="11.140625" style="0" bestFit="1" customWidth="1"/>
    <col min="6" max="6" width="10.8515625" style="0" bestFit="1" customWidth="1"/>
    <col min="7" max="7" width="12.00390625" style="0" customWidth="1"/>
    <col min="8" max="8" width="10.8515625" style="26" bestFit="1" customWidth="1"/>
    <col min="9" max="10" width="9.8515625" style="26" bestFit="1" customWidth="1"/>
    <col min="11" max="11" width="4.57421875" style="26" customWidth="1"/>
    <col min="12" max="12" width="10.8515625" style="0" bestFit="1" customWidth="1"/>
    <col min="13" max="13" width="10.57421875" style="0" bestFit="1" customWidth="1"/>
    <col min="17" max="17" width="11.28125" style="0" customWidth="1"/>
  </cols>
  <sheetData>
    <row r="1" ht="12.75">
      <c r="B1" t="s">
        <v>46</v>
      </c>
    </row>
    <row r="2" spans="2:13" ht="15.75">
      <c r="B2" s="53" t="s">
        <v>50</v>
      </c>
      <c r="C2" s="53"/>
      <c r="D2" s="53"/>
      <c r="L2" s="31"/>
      <c r="M2" s="31"/>
    </row>
    <row r="3" spans="12:13" ht="12.75">
      <c r="L3" s="31"/>
      <c r="M3" s="31"/>
    </row>
    <row r="4" spans="2:13" ht="13.5" thickBot="1">
      <c r="B4" s="2" t="s">
        <v>37</v>
      </c>
      <c r="H4" s="30" t="s">
        <v>43</v>
      </c>
      <c r="I4" s="30" t="s">
        <v>44</v>
      </c>
      <c r="J4" s="30" t="s">
        <v>42</v>
      </c>
      <c r="K4" s="52" t="s">
        <v>41</v>
      </c>
      <c r="L4" s="31"/>
      <c r="M4" s="31"/>
    </row>
    <row r="5" spans="2:13" ht="45.75" thickBot="1">
      <c r="B5" s="8" t="s">
        <v>0</v>
      </c>
      <c r="C5" s="8">
        <v>2020</v>
      </c>
      <c r="D5" s="11">
        <v>2021</v>
      </c>
      <c r="E5" s="11">
        <v>2022</v>
      </c>
      <c r="F5" s="8">
        <v>2023</v>
      </c>
      <c r="G5" s="11" t="s">
        <v>47</v>
      </c>
      <c r="H5" s="11">
        <v>1</v>
      </c>
      <c r="I5" s="11">
        <v>0.9</v>
      </c>
      <c r="J5" s="11">
        <v>0.65</v>
      </c>
      <c r="K5" s="11">
        <v>0.6</v>
      </c>
      <c r="L5" s="11" t="s">
        <v>48</v>
      </c>
      <c r="M5" s="11" t="s">
        <v>49</v>
      </c>
    </row>
    <row r="6" spans="1:13" ht="15">
      <c r="A6" s="49" t="s">
        <v>17</v>
      </c>
      <c r="B6" s="22" t="s">
        <v>1</v>
      </c>
      <c r="C6" s="9">
        <v>18034342.08681454</v>
      </c>
      <c r="D6" s="9">
        <v>17989982</v>
      </c>
      <c r="E6" s="23">
        <v>18869443.8507036</v>
      </c>
      <c r="F6" s="27">
        <v>19246833</v>
      </c>
      <c r="G6" s="39" t="s">
        <v>44</v>
      </c>
      <c r="H6" s="32">
        <f aca="true" t="shared" si="0" ref="H6:H24">IF($G6="A",$F6*H$5,0)</f>
        <v>0</v>
      </c>
      <c r="I6" s="35">
        <f aca="true" t="shared" si="1" ref="I6:I24">IF($G6="B",$F6*I$5,0)</f>
        <v>17322149.7</v>
      </c>
      <c r="J6" s="32">
        <f aca="true" t="shared" si="2" ref="J6:J24">IF($G6="C",$F6*J$5,0)</f>
        <v>0</v>
      </c>
      <c r="K6" s="35">
        <f aca="true" t="shared" si="3" ref="K6:K24">IF($G6="D",$F6*K$5,0)</f>
        <v>0</v>
      </c>
      <c r="L6" s="44">
        <f>H6+I6+J6+K6</f>
        <v>17322149.7</v>
      </c>
      <c r="M6" s="36">
        <f aca="true" t="shared" si="4" ref="M6:M24">L6-F6</f>
        <v>-1924683.3000000007</v>
      </c>
    </row>
    <row r="7" spans="1:13" ht="15" customHeight="1">
      <c r="A7" s="50" t="s">
        <v>18</v>
      </c>
      <c r="B7" s="4" t="s">
        <v>7</v>
      </c>
      <c r="C7" s="3">
        <v>50265069.99091426</v>
      </c>
      <c r="D7" s="3">
        <v>52354104</v>
      </c>
      <c r="E7" s="3">
        <v>56106234.38166183</v>
      </c>
      <c r="F7" s="28">
        <v>58153502</v>
      </c>
      <c r="G7" s="40" t="s">
        <v>43</v>
      </c>
      <c r="H7" s="33">
        <f t="shared" si="0"/>
        <v>58153502</v>
      </c>
      <c r="I7" s="35">
        <f t="shared" si="1"/>
        <v>0</v>
      </c>
      <c r="J7" s="33">
        <f t="shared" si="2"/>
        <v>0</v>
      </c>
      <c r="K7" s="35">
        <f t="shared" si="3"/>
        <v>0</v>
      </c>
      <c r="L7" s="45">
        <f aca="true" t="shared" si="5" ref="L7:L24">H7+I7+J7+K7</f>
        <v>58153502</v>
      </c>
      <c r="M7" s="37">
        <f t="shared" si="4"/>
        <v>0</v>
      </c>
    </row>
    <row r="8" spans="1:13" ht="15">
      <c r="A8" s="50" t="s">
        <v>19</v>
      </c>
      <c r="B8" s="4" t="s">
        <v>8</v>
      </c>
      <c r="C8" s="3">
        <v>48088706.378985696</v>
      </c>
      <c r="D8" s="3">
        <v>51102099</v>
      </c>
      <c r="E8" s="3">
        <v>55533138.17298271</v>
      </c>
      <c r="F8" s="28">
        <v>56643801</v>
      </c>
      <c r="G8" s="41" t="s">
        <v>43</v>
      </c>
      <c r="H8" s="33">
        <f t="shared" si="0"/>
        <v>56643801</v>
      </c>
      <c r="I8" s="35">
        <f t="shared" si="1"/>
        <v>0</v>
      </c>
      <c r="J8" s="33">
        <f t="shared" si="2"/>
        <v>0</v>
      </c>
      <c r="K8" s="35">
        <f t="shared" si="3"/>
        <v>0</v>
      </c>
      <c r="L8" s="45">
        <f t="shared" si="5"/>
        <v>56643801</v>
      </c>
      <c r="M8" s="37">
        <f t="shared" si="4"/>
        <v>0</v>
      </c>
    </row>
    <row r="9" spans="1:13" ht="15" customHeight="1">
      <c r="A9" s="50" t="s">
        <v>20</v>
      </c>
      <c r="B9" s="4" t="s">
        <v>9</v>
      </c>
      <c r="C9" s="3">
        <v>17697111.755899496</v>
      </c>
      <c r="D9" s="3">
        <v>21507637</v>
      </c>
      <c r="E9" s="3">
        <v>21507637</v>
      </c>
      <c r="F9" s="28">
        <v>21722713</v>
      </c>
      <c r="G9" s="40" t="s">
        <v>42</v>
      </c>
      <c r="H9" s="33">
        <f t="shared" si="0"/>
        <v>0</v>
      </c>
      <c r="I9" s="35">
        <f t="shared" si="1"/>
        <v>0</v>
      </c>
      <c r="J9" s="33">
        <f t="shared" si="2"/>
        <v>14119763.450000001</v>
      </c>
      <c r="K9" s="35">
        <f t="shared" si="3"/>
        <v>0</v>
      </c>
      <c r="L9" s="45">
        <f t="shared" si="5"/>
        <v>14119763.450000001</v>
      </c>
      <c r="M9" s="37">
        <f t="shared" si="4"/>
        <v>-7602949.549999999</v>
      </c>
    </row>
    <row r="10" spans="1:13" ht="15">
      <c r="A10" s="50" t="s">
        <v>21</v>
      </c>
      <c r="B10" s="4" t="s">
        <v>10</v>
      </c>
      <c r="C10" s="3">
        <v>15858417.191146735</v>
      </c>
      <c r="D10" s="3">
        <v>21880339</v>
      </c>
      <c r="E10" s="3">
        <v>21880339</v>
      </c>
      <c r="F10" s="28">
        <v>22099142</v>
      </c>
      <c r="G10" s="41" t="s">
        <v>44</v>
      </c>
      <c r="H10" s="33">
        <f t="shared" si="0"/>
        <v>0</v>
      </c>
      <c r="I10" s="35">
        <f t="shared" si="1"/>
        <v>19889227.8</v>
      </c>
      <c r="J10" s="33">
        <f t="shared" si="2"/>
        <v>0</v>
      </c>
      <c r="K10" s="35">
        <f t="shared" si="3"/>
        <v>0</v>
      </c>
      <c r="L10" s="45">
        <f t="shared" si="5"/>
        <v>19889227.8</v>
      </c>
      <c r="M10" s="37">
        <f t="shared" si="4"/>
        <v>-2209914.1999999993</v>
      </c>
    </row>
    <row r="11" spans="1:13" ht="15">
      <c r="A11" s="50" t="s">
        <v>22</v>
      </c>
      <c r="B11" s="5" t="s">
        <v>11</v>
      </c>
      <c r="C11" s="3">
        <v>24121861.510346167</v>
      </c>
      <c r="D11" s="3">
        <v>26267828</v>
      </c>
      <c r="E11" s="3">
        <v>26267828</v>
      </c>
      <c r="F11" s="28">
        <v>26530506</v>
      </c>
      <c r="G11" s="40" t="s">
        <v>42</v>
      </c>
      <c r="H11" s="33">
        <f t="shared" si="0"/>
        <v>0</v>
      </c>
      <c r="I11" s="35">
        <f t="shared" si="1"/>
        <v>0</v>
      </c>
      <c r="J11" s="33">
        <f t="shared" si="2"/>
        <v>17244828.900000002</v>
      </c>
      <c r="K11" s="35">
        <f t="shared" si="3"/>
        <v>0</v>
      </c>
      <c r="L11" s="45">
        <f t="shared" si="5"/>
        <v>17244828.900000002</v>
      </c>
      <c r="M11" s="37">
        <f t="shared" si="4"/>
        <v>-9285677.099999998</v>
      </c>
    </row>
    <row r="12" spans="1:13" ht="15">
      <c r="A12" s="50" t="s">
        <v>23</v>
      </c>
      <c r="B12" s="5" t="s">
        <v>16</v>
      </c>
      <c r="C12" s="3">
        <v>21067016.91023873</v>
      </c>
      <c r="D12" s="3">
        <v>24973602</v>
      </c>
      <c r="E12" s="3">
        <v>24973602</v>
      </c>
      <c r="F12" s="28">
        <v>25223338</v>
      </c>
      <c r="G12" s="40" t="s">
        <v>42</v>
      </c>
      <c r="H12" s="33">
        <f t="shared" si="0"/>
        <v>0</v>
      </c>
      <c r="I12" s="35">
        <f t="shared" si="1"/>
        <v>0</v>
      </c>
      <c r="J12" s="33">
        <f t="shared" si="2"/>
        <v>16395169.700000001</v>
      </c>
      <c r="K12" s="35">
        <f t="shared" si="3"/>
        <v>0</v>
      </c>
      <c r="L12" s="45">
        <f t="shared" si="5"/>
        <v>16395169.700000001</v>
      </c>
      <c r="M12" s="37">
        <f t="shared" si="4"/>
        <v>-8828168.299999999</v>
      </c>
    </row>
    <row r="13" spans="1:13" ht="15">
      <c r="A13" s="50" t="s">
        <v>24</v>
      </c>
      <c r="B13" s="5" t="s">
        <v>13</v>
      </c>
      <c r="C13" s="3">
        <v>38392451.89098211</v>
      </c>
      <c r="D13" s="3">
        <v>48480856</v>
      </c>
      <c r="E13" s="3">
        <v>59162665.03980086</v>
      </c>
      <c r="F13" s="28">
        <v>61321459</v>
      </c>
      <c r="G13" s="40" t="s">
        <v>43</v>
      </c>
      <c r="H13" s="33">
        <f t="shared" si="0"/>
        <v>61321459</v>
      </c>
      <c r="I13" s="35">
        <f t="shared" si="1"/>
        <v>0</v>
      </c>
      <c r="J13" s="33">
        <f t="shared" si="2"/>
        <v>0</v>
      </c>
      <c r="K13" s="35">
        <f t="shared" si="3"/>
        <v>0</v>
      </c>
      <c r="L13" s="45">
        <f t="shared" si="5"/>
        <v>61321459</v>
      </c>
      <c r="M13" s="37">
        <f t="shared" si="4"/>
        <v>0</v>
      </c>
    </row>
    <row r="14" spans="1:13" ht="15">
      <c r="A14" s="50" t="s">
        <v>25</v>
      </c>
      <c r="B14" s="5" t="s">
        <v>12</v>
      </c>
      <c r="C14" s="3">
        <v>76150360.7458776</v>
      </c>
      <c r="D14" s="3">
        <v>78296573</v>
      </c>
      <c r="E14" s="3">
        <v>80192129.99670033</v>
      </c>
      <c r="F14" s="28">
        <v>83118271</v>
      </c>
      <c r="G14" s="40" t="s">
        <v>43</v>
      </c>
      <c r="H14" s="33">
        <f t="shared" si="0"/>
        <v>83118271</v>
      </c>
      <c r="I14" s="35">
        <f t="shared" si="1"/>
        <v>0</v>
      </c>
      <c r="J14" s="33">
        <f t="shared" si="2"/>
        <v>0</v>
      </c>
      <c r="K14" s="35">
        <f t="shared" si="3"/>
        <v>0</v>
      </c>
      <c r="L14" s="45">
        <f t="shared" si="5"/>
        <v>83118271</v>
      </c>
      <c r="M14" s="37">
        <f t="shared" si="4"/>
        <v>0</v>
      </c>
    </row>
    <row r="15" spans="1:13" ht="15" customHeight="1">
      <c r="A15" s="50" t="s">
        <v>35</v>
      </c>
      <c r="B15" s="5" t="s">
        <v>14</v>
      </c>
      <c r="C15" s="3">
        <v>76903937.03044194</v>
      </c>
      <c r="D15" s="3">
        <v>67090836</v>
      </c>
      <c r="E15" s="3">
        <v>67090836</v>
      </c>
      <c r="F15" s="28">
        <v>69538922</v>
      </c>
      <c r="G15" s="40" t="s">
        <v>43</v>
      </c>
      <c r="H15" s="33">
        <f t="shared" si="0"/>
        <v>69538922</v>
      </c>
      <c r="I15" s="35">
        <f t="shared" si="1"/>
        <v>0</v>
      </c>
      <c r="J15" s="33">
        <f t="shared" si="2"/>
        <v>0</v>
      </c>
      <c r="K15" s="35">
        <f t="shared" si="3"/>
        <v>0</v>
      </c>
      <c r="L15" s="45">
        <f t="shared" si="5"/>
        <v>69538922</v>
      </c>
      <c r="M15" s="37">
        <f t="shared" si="4"/>
        <v>0</v>
      </c>
    </row>
    <row r="16" spans="1:13" ht="15">
      <c r="A16" s="50" t="s">
        <v>26</v>
      </c>
      <c r="B16" s="6" t="s">
        <v>2</v>
      </c>
      <c r="C16" s="3">
        <v>32781965.658733718</v>
      </c>
      <c r="D16" s="3">
        <v>45175174</v>
      </c>
      <c r="E16" s="3">
        <v>40675193.002499744</v>
      </c>
      <c r="F16" s="28">
        <v>42159395</v>
      </c>
      <c r="G16" s="40" t="s">
        <v>43</v>
      </c>
      <c r="H16" s="33">
        <f t="shared" si="0"/>
        <v>42159395</v>
      </c>
      <c r="I16" s="35">
        <f t="shared" si="1"/>
        <v>0</v>
      </c>
      <c r="J16" s="33">
        <f t="shared" si="2"/>
        <v>0</v>
      </c>
      <c r="K16" s="35">
        <f t="shared" si="3"/>
        <v>0</v>
      </c>
      <c r="L16" s="45">
        <f t="shared" si="5"/>
        <v>42159395</v>
      </c>
      <c r="M16" s="37">
        <f t="shared" si="4"/>
        <v>0</v>
      </c>
    </row>
    <row r="17" spans="1:13" ht="15">
      <c r="A17" s="50" t="s">
        <v>27</v>
      </c>
      <c r="B17" s="6" t="s">
        <v>15</v>
      </c>
      <c r="C17" s="3">
        <v>53300387.36123915</v>
      </c>
      <c r="D17" s="3">
        <v>49406773</v>
      </c>
      <c r="E17" s="3">
        <v>48280254.34656534</v>
      </c>
      <c r="F17" s="28">
        <v>50041959</v>
      </c>
      <c r="G17" s="40" t="s">
        <v>43</v>
      </c>
      <c r="H17" s="33">
        <f t="shared" si="0"/>
        <v>50041959</v>
      </c>
      <c r="I17" s="35">
        <f t="shared" si="1"/>
        <v>0</v>
      </c>
      <c r="J17" s="33">
        <f t="shared" si="2"/>
        <v>0</v>
      </c>
      <c r="K17" s="35">
        <f t="shared" si="3"/>
        <v>0</v>
      </c>
      <c r="L17" s="45">
        <f t="shared" si="5"/>
        <v>50041959</v>
      </c>
      <c r="M17" s="37">
        <f t="shared" si="4"/>
        <v>0</v>
      </c>
    </row>
    <row r="18" spans="1:13" ht="15">
      <c r="A18" s="50" t="s">
        <v>28</v>
      </c>
      <c r="B18" s="6" t="s">
        <v>39</v>
      </c>
      <c r="C18" s="3">
        <v>5880710.615135273</v>
      </c>
      <c r="D18" s="3">
        <v>6751735</v>
      </c>
      <c r="E18" s="3">
        <v>6751735</v>
      </c>
      <c r="F18" s="28">
        <v>6751735</v>
      </c>
      <c r="G18" s="41" t="s">
        <v>42</v>
      </c>
      <c r="H18" s="33">
        <f t="shared" si="0"/>
        <v>0</v>
      </c>
      <c r="I18" s="35">
        <f t="shared" si="1"/>
        <v>0</v>
      </c>
      <c r="J18" s="33">
        <f t="shared" si="2"/>
        <v>4388627.75</v>
      </c>
      <c r="K18" s="35">
        <f t="shared" si="3"/>
        <v>0</v>
      </c>
      <c r="L18" s="45">
        <f t="shared" si="5"/>
        <v>4388627.75</v>
      </c>
      <c r="M18" s="37">
        <f t="shared" si="4"/>
        <v>-2363107.25</v>
      </c>
    </row>
    <row r="19" spans="1:13" ht="15">
      <c r="A19" s="50" t="s">
        <v>29</v>
      </c>
      <c r="B19" s="6" t="s">
        <v>3</v>
      </c>
      <c r="C19" s="3">
        <v>20506871.755358152</v>
      </c>
      <c r="D19" s="3">
        <v>17203870</v>
      </c>
      <c r="E19" s="3">
        <v>17203870</v>
      </c>
      <c r="F19" s="28">
        <v>17831624</v>
      </c>
      <c r="G19" s="41" t="s">
        <v>44</v>
      </c>
      <c r="H19" s="33">
        <f t="shared" si="0"/>
        <v>0</v>
      </c>
      <c r="I19" s="35">
        <f t="shared" si="1"/>
        <v>16048461.6</v>
      </c>
      <c r="J19" s="33">
        <f t="shared" si="2"/>
        <v>0</v>
      </c>
      <c r="K19" s="35">
        <f t="shared" si="3"/>
        <v>0</v>
      </c>
      <c r="L19" s="45">
        <f t="shared" si="5"/>
        <v>16048461.6</v>
      </c>
      <c r="M19" s="37">
        <f t="shared" si="4"/>
        <v>-1783162.4000000004</v>
      </c>
    </row>
    <row r="20" spans="1:13" ht="15">
      <c r="A20" s="50" t="s">
        <v>30</v>
      </c>
      <c r="B20" s="6" t="s">
        <v>4</v>
      </c>
      <c r="C20" s="3">
        <v>25034099.957299426</v>
      </c>
      <c r="D20" s="3">
        <v>21436019</v>
      </c>
      <c r="E20" s="3">
        <v>21436019</v>
      </c>
      <c r="F20" s="28">
        <v>22218201</v>
      </c>
      <c r="G20" s="40" t="s">
        <v>43</v>
      </c>
      <c r="H20" s="33">
        <f t="shared" si="0"/>
        <v>22218201</v>
      </c>
      <c r="I20" s="35">
        <f t="shared" si="1"/>
        <v>0</v>
      </c>
      <c r="J20" s="33">
        <f t="shared" si="2"/>
        <v>0</v>
      </c>
      <c r="K20" s="35">
        <f t="shared" si="3"/>
        <v>0</v>
      </c>
      <c r="L20" s="45">
        <f t="shared" si="5"/>
        <v>22218201</v>
      </c>
      <c r="M20" s="37">
        <f t="shared" si="4"/>
        <v>0</v>
      </c>
    </row>
    <row r="21" spans="1:13" ht="15">
      <c r="A21" s="50" t="s">
        <v>31</v>
      </c>
      <c r="B21" s="5" t="s">
        <v>36</v>
      </c>
      <c r="C21" s="3">
        <v>20875881.338528384</v>
      </c>
      <c r="D21" s="3">
        <v>20491219</v>
      </c>
      <c r="E21" s="3">
        <v>20993293.04049595</v>
      </c>
      <c r="F21" s="28">
        <v>21413159</v>
      </c>
      <c r="G21" s="40" t="s">
        <v>44</v>
      </c>
      <c r="H21" s="33">
        <f t="shared" si="0"/>
        <v>0</v>
      </c>
      <c r="I21" s="35">
        <f t="shared" si="1"/>
        <v>19271843.1</v>
      </c>
      <c r="J21" s="33">
        <f t="shared" si="2"/>
        <v>0</v>
      </c>
      <c r="K21" s="35">
        <f t="shared" si="3"/>
        <v>0</v>
      </c>
      <c r="L21" s="45">
        <f t="shared" si="5"/>
        <v>19271843.1</v>
      </c>
      <c r="M21" s="37">
        <f t="shared" si="4"/>
        <v>-2141315.8999999985</v>
      </c>
    </row>
    <row r="22" spans="1:13" ht="15">
      <c r="A22" s="50" t="s">
        <v>32</v>
      </c>
      <c r="B22" s="6" t="s">
        <v>40</v>
      </c>
      <c r="C22" s="3">
        <v>15689970.147130355</v>
      </c>
      <c r="D22" s="3">
        <v>15099972</v>
      </c>
      <c r="E22" s="3">
        <v>15099972</v>
      </c>
      <c r="F22" s="28">
        <v>15250972</v>
      </c>
      <c r="G22" s="40" t="s">
        <v>42</v>
      </c>
      <c r="H22" s="33">
        <f t="shared" si="0"/>
        <v>0</v>
      </c>
      <c r="I22" s="35">
        <f t="shared" si="1"/>
        <v>0</v>
      </c>
      <c r="J22" s="33">
        <f t="shared" si="2"/>
        <v>9913131.8</v>
      </c>
      <c r="K22" s="35">
        <f t="shared" si="3"/>
        <v>0</v>
      </c>
      <c r="L22" s="45">
        <f t="shared" si="5"/>
        <v>9913131.8</v>
      </c>
      <c r="M22" s="37">
        <f t="shared" si="4"/>
        <v>-5337840.199999999</v>
      </c>
    </row>
    <row r="23" spans="1:13" ht="15">
      <c r="A23" s="50" t="s">
        <v>33</v>
      </c>
      <c r="B23" s="6" t="s">
        <v>5</v>
      </c>
      <c r="C23" s="3">
        <v>33069830.965860777</v>
      </c>
      <c r="D23" s="3">
        <v>28774277</v>
      </c>
      <c r="E23" s="3">
        <v>28774277</v>
      </c>
      <c r="F23" s="28">
        <v>29824225</v>
      </c>
      <c r="G23" s="40" t="s">
        <v>43</v>
      </c>
      <c r="H23" s="33">
        <f t="shared" si="0"/>
        <v>29824225</v>
      </c>
      <c r="I23" s="35">
        <f t="shared" si="1"/>
        <v>0</v>
      </c>
      <c r="J23" s="33">
        <f t="shared" si="2"/>
        <v>0</v>
      </c>
      <c r="K23" s="35">
        <f t="shared" si="3"/>
        <v>0</v>
      </c>
      <c r="L23" s="45">
        <f t="shared" si="5"/>
        <v>29824225</v>
      </c>
      <c r="M23" s="37">
        <f t="shared" si="4"/>
        <v>0</v>
      </c>
    </row>
    <row r="24" spans="1:13" ht="15.75" thickBot="1">
      <c r="A24" s="51" t="s">
        <v>34</v>
      </c>
      <c r="B24" s="7" t="s">
        <v>6</v>
      </c>
      <c r="C24" s="10">
        <v>92768862.25569141</v>
      </c>
      <c r="D24" s="10">
        <v>92798971</v>
      </c>
      <c r="E24" s="24">
        <v>97495855.16858967</v>
      </c>
      <c r="F24" s="29">
        <v>101053394</v>
      </c>
      <c r="G24" s="42" t="s">
        <v>43</v>
      </c>
      <c r="H24" s="34">
        <f t="shared" si="0"/>
        <v>101053394</v>
      </c>
      <c r="I24" s="35">
        <f t="shared" si="1"/>
        <v>0</v>
      </c>
      <c r="J24" s="34">
        <f t="shared" si="2"/>
        <v>0</v>
      </c>
      <c r="K24" s="35">
        <f t="shared" si="3"/>
        <v>0</v>
      </c>
      <c r="L24" s="46">
        <f t="shared" si="5"/>
        <v>101053394</v>
      </c>
      <c r="M24" s="38">
        <f t="shared" si="4"/>
        <v>0</v>
      </c>
    </row>
    <row r="25" spans="2:13" ht="15.75" thickBot="1">
      <c r="B25" s="1"/>
      <c r="C25" s="21">
        <v>686487855.5466238</v>
      </c>
      <c r="D25" s="21">
        <f>SUM(D6:D24)</f>
        <v>707081866</v>
      </c>
      <c r="E25" s="21">
        <f>SUM(E6:E24)</f>
        <v>728294322.0000002</v>
      </c>
      <c r="F25" s="21">
        <f>SUM(F6:F24)</f>
        <v>750143151</v>
      </c>
      <c r="G25" s="21"/>
      <c r="H25" s="43">
        <f>SUM(H6:H24)</f>
        <v>574073129</v>
      </c>
      <c r="I25" s="43">
        <f aca="true" t="shared" si="6" ref="I25:K25">SUM(I6:I24)</f>
        <v>72531682.2</v>
      </c>
      <c r="J25" s="43">
        <f t="shared" si="6"/>
        <v>62061521.60000001</v>
      </c>
      <c r="K25" s="43">
        <f t="shared" si="6"/>
        <v>0</v>
      </c>
      <c r="L25" s="47">
        <f>SUM(L6:L24)</f>
        <v>708666332.8000001</v>
      </c>
      <c r="M25" s="43">
        <f>SUM(M6:M24)</f>
        <v>-41476818.19999999</v>
      </c>
    </row>
    <row r="27" spans="2:6" ht="12.75">
      <c r="B27" t="s">
        <v>38</v>
      </c>
      <c r="F27" s="14"/>
    </row>
    <row r="28" ht="12.75" customHeight="1">
      <c r="B28" s="15" t="s">
        <v>45</v>
      </c>
    </row>
    <row r="29" ht="12.75" customHeight="1">
      <c r="B29" s="16">
        <v>45360</v>
      </c>
    </row>
    <row r="30" ht="12.75" customHeight="1"/>
    <row r="31" spans="2:3" ht="12.75" customHeight="1">
      <c r="B31" s="12" t="s">
        <v>51</v>
      </c>
      <c r="C31" s="13">
        <f>F25</f>
        <v>750143151</v>
      </c>
    </row>
    <row r="32" spans="2:3" ht="12.75" customHeight="1">
      <c r="B32" s="17" t="s">
        <v>52</v>
      </c>
      <c r="C32" s="18">
        <v>690631125</v>
      </c>
    </row>
    <row r="33" spans="2:3" ht="12.75" customHeight="1">
      <c r="B33" s="17" t="s">
        <v>53</v>
      </c>
      <c r="C33" s="18">
        <v>24172114</v>
      </c>
    </row>
    <row r="34" spans="2:3" ht="12.75" customHeight="1">
      <c r="B34" s="17" t="s">
        <v>54</v>
      </c>
      <c r="C34" s="18">
        <v>18035208</v>
      </c>
    </row>
    <row r="35" spans="2:3" ht="12.75" customHeight="1" thickBot="1">
      <c r="B35" s="17" t="s">
        <v>56</v>
      </c>
      <c r="C35" s="18">
        <f>F25-L25</f>
        <v>41476818.19999993</v>
      </c>
    </row>
    <row r="36" spans="2:9" ht="12.75" customHeight="1" thickBot="1">
      <c r="B36" s="19" t="s">
        <v>55</v>
      </c>
      <c r="C36" s="20">
        <f>C32+C34</f>
        <v>708666333</v>
      </c>
      <c r="E36" s="48"/>
      <c r="I36" s="25"/>
    </row>
    <row r="37" ht="12.75" customHeight="1">
      <c r="B37" s="1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">
    <mergeCell ref="B2:D2"/>
  </mergeCells>
  <printOptions/>
  <pageMargins left="0.7086614173228347" right="0.7086614173228347" top="0.7874015748031497" bottom="0.7874015748031497" header="0.31496062992125984" footer="0.31496062992125984"/>
  <pageSetup cellComments="asDisplayed" fitToHeight="1" fitToWidth="1" horizontalDpi="600" verticalDpi="600" orientation="landscape" paperSize="9" scale="60" r:id="rId1"/>
  <ignoredErrors>
    <ignoredError sqref="D25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BLAŽKA</dc:creator>
  <cp:keywords/>
  <dc:description/>
  <cp:lastModifiedBy>Hejnová Jana, Ing.</cp:lastModifiedBy>
  <cp:lastPrinted>2022-05-13T09:45:14Z</cp:lastPrinted>
  <dcterms:created xsi:type="dcterms:W3CDTF">2014-11-14T14:57:02Z</dcterms:created>
  <dcterms:modified xsi:type="dcterms:W3CDTF">2024-04-08T13:49:09Z</dcterms:modified>
  <cp:category/>
  <cp:version/>
  <cp:contentType/>
  <cp:contentStatus/>
</cp:coreProperties>
</file>