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3801"/>
  <workbookPr defaultThemeVersion="124226"/>
  <bookViews>
    <workbookView xWindow="780" yWindow="780" windowWidth="20820" windowHeight="14880" activeTab="0"/>
  </bookViews>
  <sheets>
    <sheet name="popl_pokuty" sheetId="3" r:id="rId1"/>
  </sheets>
  <definedNames/>
  <calcPr calcId="191029"/>
  <extLst/>
</workbook>
</file>

<file path=xl/sharedStrings.xml><?xml version="1.0" encoding="utf-8"?>
<sst xmlns="http://schemas.openxmlformats.org/spreadsheetml/2006/main" count="64" uniqueCount="45">
  <si>
    <t>Poplatky upuštěné od vymáhání</t>
  </si>
  <si>
    <t>Poplatky vybrané</t>
  </si>
  <si>
    <t>Přeplatek</t>
  </si>
  <si>
    <t>Poplatky předané k vymáhání</t>
  </si>
  <si>
    <t>Zůstatek poplatků</t>
  </si>
  <si>
    <t>Hyg.st.hl.m.Prahy</t>
  </si>
  <si>
    <t>KHS Středočeského kraje</t>
  </si>
  <si>
    <t>KHS ČB</t>
  </si>
  <si>
    <t>KHS Plzeň</t>
  </si>
  <si>
    <t>KHS KV</t>
  </si>
  <si>
    <t>KHS Ústí n. Lab.</t>
  </si>
  <si>
    <t>KHS Liberec</t>
  </si>
  <si>
    <t>KHS Hr. Králové</t>
  </si>
  <si>
    <t>KHS Pardubice</t>
  </si>
  <si>
    <t>KHS Jihlava</t>
  </si>
  <si>
    <t>KHS Brno</t>
  </si>
  <si>
    <t>KHS Olomouc</t>
  </si>
  <si>
    <t>KHS Zlín</t>
  </si>
  <si>
    <t>KHS Ostrava</t>
  </si>
  <si>
    <t>Celkem KHS</t>
  </si>
  <si>
    <t>MZ</t>
  </si>
  <si>
    <t>SÚKL</t>
  </si>
  <si>
    <t>NLK</t>
  </si>
  <si>
    <t>ÚZIS</t>
  </si>
  <si>
    <t>KST</t>
  </si>
  <si>
    <t>AZV ČR</t>
  </si>
  <si>
    <t>Celkem kap. 335</t>
  </si>
  <si>
    <t>Opravené částky pokut</t>
  </si>
  <si>
    <t>Pokuty upuštěné od vymáhání</t>
  </si>
  <si>
    <t>Pokuty předané k vymáhání celkem</t>
  </si>
  <si>
    <t>Zůstatek pokut</t>
  </si>
  <si>
    <t>KHS Ústí n. Labem</t>
  </si>
  <si>
    <t>UZIS</t>
  </si>
  <si>
    <t>AZV</t>
  </si>
  <si>
    <t>Celkem</t>
  </si>
  <si>
    <t>Tabulka č. 12</t>
  </si>
  <si>
    <t>Zůstatek správních popl z roku 20</t>
  </si>
  <si>
    <t>Celkový objem uložených poplatků 2021</t>
  </si>
  <si>
    <t>Přehled správních poplatků k 31.12.2021 v Kč</t>
  </si>
  <si>
    <t>Zůstatek uložených pokut z roku 2020</t>
  </si>
  <si>
    <t>Celkový objem uložených pokut 2021</t>
  </si>
  <si>
    <t>Pokuty vybrané v roce 2021</t>
  </si>
  <si>
    <t>Přehled pokut k 31.12.2021 v Kč</t>
  </si>
  <si>
    <t>KHS Středočeského kraje účtovala na seskupení pol 221*  částku 591 500 Kč za pokutové bloky.</t>
  </si>
  <si>
    <t>Rok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</si>
</sst>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K_č_-;\-* #,##0.00\ _K_č_-;_-* &quot;-&quot;??\ _K_č_-;_-@_-"/>
    <numFmt numFmtId="165" formatCode="#,##0.00_ ;\-#,##0.00\ 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double"/>
      <bottom style="double"/>
    </border>
    <border>
      <left style="thin"/>
      <right style="thin"/>
      <top style="thin"/>
      <bottom style="double"/>
    </border>
    <border>
      <left/>
      <right style="thin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/>
      <bottom/>
    </border>
    <border>
      <left style="thin"/>
      <right style="thin"/>
      <top style="thin"/>
      <bottom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double"/>
      <bottom style="thin"/>
    </border>
    <border>
      <left/>
      <right style="thin"/>
      <top style="thin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164" fontId="1" fillId="0" borderId="0" applyFont="0" applyFill="0" applyBorder="0" applyAlignment="0" applyProtection="0"/>
    <xf numFmtId="0" fontId="1" fillId="0" borderId="0">
      <alignment/>
      <protection/>
    </xf>
  </cellStyleXfs>
  <cellXfs count="100">
    <xf numFmtId="0" fontId="0" fillId="0" borderId="0" xfId="0"/>
    <xf numFmtId="0" fontId="0" fillId="0" borderId="0" xfId="0" applyFill="1"/>
    <xf numFmtId="4" fontId="4" fillId="0" borderId="1" xfId="20" applyNumberFormat="1" applyFont="1" applyFill="1" applyBorder="1">
      <alignment/>
      <protection/>
    </xf>
    <xf numFmtId="4" fontId="4" fillId="0" borderId="2" xfId="20" applyNumberFormat="1" applyFont="1" applyFill="1" applyBorder="1">
      <alignment/>
      <protection/>
    </xf>
    <xf numFmtId="4" fontId="4" fillId="0" borderId="3" xfId="20" applyNumberFormat="1" applyFont="1" applyFill="1" applyBorder="1">
      <alignment/>
      <protection/>
    </xf>
    <xf numFmtId="4" fontId="4" fillId="0" borderId="2" xfId="20" applyNumberFormat="1" applyFont="1" applyFill="1" applyBorder="1" applyAlignment="1">
      <alignment horizontal="right"/>
      <protection/>
    </xf>
    <xf numFmtId="4" fontId="3" fillId="0" borderId="4" xfId="20" applyNumberFormat="1" applyFont="1" applyFill="1" applyBorder="1">
      <alignment/>
      <protection/>
    </xf>
    <xf numFmtId="4" fontId="4" fillId="0" borderId="5" xfId="20" applyNumberFormat="1" applyFont="1" applyFill="1" applyBorder="1">
      <alignment/>
      <protection/>
    </xf>
    <xf numFmtId="3" fontId="4" fillId="0" borderId="6" xfId="20" applyNumberFormat="1" applyFont="1" applyFill="1" applyBorder="1">
      <alignment/>
      <protection/>
    </xf>
    <xf numFmtId="4" fontId="4" fillId="0" borderId="6" xfId="20" applyNumberFormat="1" applyFont="1" applyFill="1" applyBorder="1">
      <alignment/>
      <protection/>
    </xf>
    <xf numFmtId="0" fontId="2" fillId="0" borderId="0" xfId="0" applyFont="1"/>
    <xf numFmtId="0" fontId="2" fillId="0" borderId="0" xfId="0" applyFont="1" applyBorder="1"/>
    <xf numFmtId="0" fontId="3" fillId="0" borderId="0" xfId="20" applyFont="1" applyBorder="1" applyAlignment="1">
      <alignment horizontal="center" vertical="center"/>
      <protection/>
    </xf>
    <xf numFmtId="0" fontId="3" fillId="0" borderId="7" xfId="20" applyFont="1" applyBorder="1" applyAlignment="1">
      <alignment horizontal="center" vertical="center" wrapText="1"/>
      <protection/>
    </xf>
    <xf numFmtId="0" fontId="3" fillId="0" borderId="6" xfId="20" applyFont="1" applyBorder="1" applyAlignment="1">
      <alignment horizontal="center" vertical="center" wrapText="1"/>
      <protection/>
    </xf>
    <xf numFmtId="0" fontId="3" fillId="0" borderId="8" xfId="20" applyFont="1" applyBorder="1" applyAlignment="1">
      <alignment horizontal="center" vertical="center" wrapText="1"/>
      <protection/>
    </xf>
    <xf numFmtId="0" fontId="3" fillId="0" borderId="9" xfId="20" applyFont="1" applyBorder="1" applyAlignment="1">
      <alignment horizontal="center" vertical="center" wrapText="1"/>
      <protection/>
    </xf>
    <xf numFmtId="4" fontId="4" fillId="0" borderId="10" xfId="20" applyNumberFormat="1" applyFont="1" applyFill="1" applyBorder="1">
      <alignment/>
      <protection/>
    </xf>
    <xf numFmtId="0" fontId="4" fillId="0" borderId="11" xfId="20" applyFont="1" applyFill="1" applyBorder="1">
      <alignment/>
      <protection/>
    </xf>
    <xf numFmtId="4" fontId="4" fillId="0" borderId="12" xfId="20" applyNumberFormat="1" applyFont="1" applyFill="1" applyBorder="1">
      <alignment/>
      <protection/>
    </xf>
    <xf numFmtId="4" fontId="4" fillId="0" borderId="12" xfId="20" applyNumberFormat="1" applyFont="1" applyFill="1" applyBorder="1" applyAlignment="1">
      <alignment horizontal="right"/>
      <protection/>
    </xf>
    <xf numFmtId="0" fontId="4" fillId="0" borderId="13" xfId="20" applyFont="1" applyFill="1" applyBorder="1">
      <alignment/>
      <protection/>
    </xf>
    <xf numFmtId="4" fontId="4" fillId="0" borderId="14" xfId="20" applyNumberFormat="1" applyFont="1" applyFill="1" applyBorder="1">
      <alignment/>
      <protection/>
    </xf>
    <xf numFmtId="0" fontId="3" fillId="0" borderId="15" xfId="20" applyFont="1" applyFill="1" applyBorder="1">
      <alignment/>
      <protection/>
    </xf>
    <xf numFmtId="0" fontId="3" fillId="0" borderId="4" xfId="20" applyFont="1" applyFill="1" applyBorder="1">
      <alignment/>
      <protection/>
    </xf>
    <xf numFmtId="4" fontId="3" fillId="0" borderId="16" xfId="20" applyNumberFormat="1" applyFont="1" applyFill="1" applyBorder="1">
      <alignment/>
      <protection/>
    </xf>
    <xf numFmtId="0" fontId="3" fillId="0" borderId="7" xfId="20" applyFont="1" applyFill="1" applyBorder="1">
      <alignment/>
      <protection/>
    </xf>
    <xf numFmtId="4" fontId="0" fillId="0" borderId="0" xfId="0" applyNumberFormat="1"/>
    <xf numFmtId="4" fontId="4" fillId="0" borderId="17" xfId="20" applyNumberFormat="1" applyFont="1" applyFill="1" applyBorder="1">
      <alignment/>
      <protection/>
    </xf>
    <xf numFmtId="4" fontId="0" fillId="0" borderId="0" xfId="0" applyNumberFormat="1" applyFill="1" applyBorder="1"/>
    <xf numFmtId="4" fontId="4" fillId="0" borderId="0" xfId="20" applyNumberFormat="1" applyFont="1" applyFill="1" applyBorder="1">
      <alignment/>
      <protection/>
    </xf>
    <xf numFmtId="4" fontId="1" fillId="0" borderId="17" xfId="0" applyNumberFormat="1" applyFont="1" applyFill="1" applyBorder="1"/>
    <xf numFmtId="4" fontId="1" fillId="0" borderId="17" xfId="0" applyNumberFormat="1" applyFont="1" applyFill="1" applyBorder="1" applyAlignment="1">
      <alignment horizontal="right"/>
    </xf>
    <xf numFmtId="0" fontId="0" fillId="0" borderId="0" xfId="0" applyBorder="1"/>
    <xf numFmtId="0" fontId="1" fillId="0" borderId="0" xfId="0" applyFont="1" applyFill="1" applyBorder="1"/>
    <xf numFmtId="0" fontId="4" fillId="0" borderId="2" xfId="20" applyFont="1" applyFill="1" applyBorder="1">
      <alignment/>
      <protection/>
    </xf>
    <xf numFmtId="3" fontId="4" fillId="0" borderId="2" xfId="20" applyNumberFormat="1" applyFont="1" applyFill="1" applyBorder="1">
      <alignment/>
      <protection/>
    </xf>
    <xf numFmtId="0" fontId="4" fillId="0" borderId="18" xfId="20" applyFont="1" applyFill="1" applyBorder="1">
      <alignment/>
      <protection/>
    </xf>
    <xf numFmtId="4" fontId="4" fillId="0" borderId="18" xfId="20" applyNumberFormat="1" applyFont="1" applyFill="1" applyBorder="1">
      <alignment/>
      <protection/>
    </xf>
    <xf numFmtId="4" fontId="3" fillId="0" borderId="0" xfId="20" applyNumberFormat="1" applyFont="1" applyBorder="1" applyAlignment="1">
      <alignment horizontal="center" vertical="center"/>
      <protection/>
    </xf>
    <xf numFmtId="4" fontId="3" fillId="0" borderId="0" xfId="20" applyNumberFormat="1" applyFont="1" applyBorder="1" applyAlignment="1">
      <alignment horizontal="right" vertical="center"/>
      <protection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Border="1"/>
    <xf numFmtId="4" fontId="6" fillId="0" borderId="0" xfId="0" applyNumberFormat="1" applyFont="1"/>
    <xf numFmtId="4" fontId="7" fillId="0" borderId="6" xfId="20" applyNumberFormat="1" applyFont="1" applyFill="1" applyBorder="1">
      <alignment/>
      <protection/>
    </xf>
    <xf numFmtId="0" fontId="4" fillId="0" borderId="19" xfId="20" applyFont="1" applyFill="1" applyBorder="1">
      <alignment/>
      <protection/>
    </xf>
    <xf numFmtId="4" fontId="4" fillId="0" borderId="20" xfId="20" applyNumberFormat="1" applyFont="1" applyFill="1" applyBorder="1">
      <alignment/>
      <protection/>
    </xf>
    <xf numFmtId="3" fontId="4" fillId="0" borderId="1" xfId="20" applyNumberFormat="1" applyFont="1" applyFill="1" applyBorder="1">
      <alignment/>
      <protection/>
    </xf>
    <xf numFmtId="165" fontId="2" fillId="0" borderId="1" xfId="21" applyNumberFormat="1" applyFont="1" applyFill="1" applyBorder="1" applyAlignment="1">
      <alignment horizontal="right"/>
    </xf>
    <xf numFmtId="0" fontId="5" fillId="0" borderId="0" xfId="0" applyFont="1" applyFill="1" applyAlignment="1">
      <alignment vertical="center"/>
    </xf>
    <xf numFmtId="0" fontId="3" fillId="0" borderId="0" xfId="20" applyFont="1" applyFill="1" applyBorder="1" applyAlignment="1">
      <alignment horizontal="center" vertical="center"/>
      <protection/>
    </xf>
    <xf numFmtId="4" fontId="3" fillId="0" borderId="0" xfId="20" applyNumberFormat="1" applyFont="1" applyFill="1" applyBorder="1" applyAlignment="1">
      <alignment horizontal="center" vertical="center"/>
      <protection/>
    </xf>
    <xf numFmtId="4" fontId="0" fillId="0" borderId="0" xfId="0" applyNumberFormat="1" applyFill="1"/>
    <xf numFmtId="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/>
    <xf numFmtId="0" fontId="0" fillId="0" borderId="0" xfId="0" applyFill="1" applyAlignment="1">
      <alignment vertical="center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21" xfId="0" applyFont="1" applyFill="1" applyBorder="1"/>
    <xf numFmtId="3" fontId="4" fillId="0" borderId="20" xfId="0" applyNumberFormat="1" applyFont="1" applyFill="1" applyBorder="1"/>
    <xf numFmtId="3" fontId="4" fillId="0" borderId="1" xfId="0" applyNumberFormat="1" applyFont="1" applyFill="1" applyBorder="1"/>
    <xf numFmtId="3" fontId="4" fillId="0" borderId="21" xfId="0" applyNumberFormat="1" applyFont="1" applyFill="1" applyBorder="1" applyAlignment="1">
      <alignment horizontal="right"/>
    </xf>
    <xf numFmtId="0" fontId="4" fillId="0" borderId="2" xfId="0" applyFont="1" applyFill="1" applyBorder="1"/>
    <xf numFmtId="3" fontId="4" fillId="0" borderId="3" xfId="0" applyNumberFormat="1" applyFont="1" applyFill="1" applyBorder="1"/>
    <xf numFmtId="3" fontId="4" fillId="0" borderId="2" xfId="0" applyNumberFormat="1" applyFont="1" applyFill="1" applyBorder="1"/>
    <xf numFmtId="3" fontId="4" fillId="0" borderId="1" xfId="0" applyNumberFormat="1" applyFont="1" applyFill="1" applyBorder="1" applyAlignment="1">
      <alignment horizontal="right"/>
    </xf>
    <xf numFmtId="4" fontId="4" fillId="0" borderId="2" xfId="0" applyNumberFormat="1" applyFont="1" applyFill="1" applyBorder="1"/>
    <xf numFmtId="0" fontId="4" fillId="0" borderId="2" xfId="0" applyFont="1" applyFill="1" applyBorder="1" applyAlignment="1">
      <alignment vertical="center"/>
    </xf>
    <xf numFmtId="3" fontId="4" fillId="0" borderId="3" xfId="0" applyNumberFormat="1" applyFont="1" applyFill="1" applyBorder="1" applyAlignment="1">
      <alignment vertical="center"/>
    </xf>
    <xf numFmtId="3" fontId="4" fillId="0" borderId="2" xfId="0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horizontal="left" vertical="center"/>
    </xf>
    <xf numFmtId="3" fontId="4" fillId="0" borderId="3" xfId="0" applyNumberFormat="1" applyFont="1" applyFill="1" applyBorder="1" applyAlignment="1">
      <alignment horizontal="right" vertical="center"/>
    </xf>
    <xf numFmtId="3" fontId="4" fillId="0" borderId="2" xfId="0" applyNumberFormat="1" applyFont="1" applyFill="1" applyBorder="1" applyAlignment="1">
      <alignment horizontal="right" vertical="center"/>
    </xf>
    <xf numFmtId="3" fontId="4" fillId="0" borderId="3" xfId="0" applyNumberFormat="1" applyFont="1" applyFill="1" applyBorder="1" applyAlignment="1">
      <alignment horizontal="right"/>
    </xf>
    <xf numFmtId="3" fontId="4" fillId="0" borderId="2" xfId="0" applyNumberFormat="1" applyFont="1" applyFill="1" applyBorder="1" applyAlignment="1">
      <alignment horizontal="right"/>
    </xf>
    <xf numFmtId="0" fontId="4" fillId="0" borderId="18" xfId="0" applyFont="1" applyFill="1" applyBorder="1"/>
    <xf numFmtId="3" fontId="4" fillId="0" borderId="22" xfId="0" applyNumberFormat="1" applyFont="1" applyFill="1" applyBorder="1"/>
    <xf numFmtId="3" fontId="4" fillId="0" borderId="18" xfId="0" applyNumberFormat="1" applyFont="1" applyFill="1" applyBorder="1"/>
    <xf numFmtId="4" fontId="4" fillId="0" borderId="18" xfId="0" applyNumberFormat="1" applyFont="1" applyFill="1" applyBorder="1"/>
    <xf numFmtId="0" fontId="3" fillId="2" borderId="8" xfId="0" applyFont="1" applyFill="1" applyBorder="1"/>
    <xf numFmtId="3" fontId="4" fillId="0" borderId="6" xfId="0" applyNumberFormat="1" applyFont="1" applyFill="1" applyBorder="1"/>
    <xf numFmtId="3" fontId="4" fillId="0" borderId="8" xfId="0" applyNumberFormat="1" applyFont="1" applyFill="1" applyBorder="1"/>
    <xf numFmtId="0" fontId="3" fillId="0" borderId="1" xfId="0" applyFont="1" applyFill="1" applyBorder="1"/>
    <xf numFmtId="4" fontId="4" fillId="0" borderId="3" xfId="0" applyNumberFormat="1" applyFont="1" applyFill="1" applyBorder="1"/>
    <xf numFmtId="4" fontId="4" fillId="0" borderId="2" xfId="0" applyNumberFormat="1" applyFont="1" applyFill="1" applyBorder="1" applyAlignment="1">
      <alignment horizontal="right"/>
    </xf>
    <xf numFmtId="0" fontId="4" fillId="0" borderId="5" xfId="0" applyFont="1" applyFill="1" applyBorder="1"/>
    <xf numFmtId="4" fontId="4" fillId="0" borderId="22" xfId="0" applyNumberFormat="1" applyFont="1" applyFill="1" applyBorder="1"/>
    <xf numFmtId="4" fontId="4" fillId="0" borderId="5" xfId="0" applyNumberFormat="1" applyFont="1" applyFill="1" applyBorder="1"/>
    <xf numFmtId="0" fontId="3" fillId="2" borderId="7" xfId="0" applyFont="1" applyFill="1" applyBorder="1"/>
    <xf numFmtId="3" fontId="4" fillId="0" borderId="9" xfId="0" applyNumberFormat="1" applyFont="1" applyFill="1" applyBorder="1"/>
    <xf numFmtId="3" fontId="4" fillId="0" borderId="0" xfId="0" applyNumberFormat="1" applyFont="1" applyFill="1" applyBorder="1"/>
    <xf numFmtId="3" fontId="7" fillId="0" borderId="2" xfId="0" applyNumberFormat="1" applyFont="1" applyFill="1" applyBorder="1"/>
    <xf numFmtId="3" fontId="7" fillId="0" borderId="8" xfId="0" applyNumberFormat="1" applyFont="1" applyFill="1" applyBorder="1"/>
    <xf numFmtId="0" fontId="3" fillId="0" borderId="0" xfId="20" applyFont="1" applyBorder="1" applyAlignment="1">
      <alignment horizontal="center" vertical="center"/>
      <protection/>
    </xf>
    <xf numFmtId="0" fontId="3" fillId="0" borderId="0" xfId="0" applyFont="1" applyBorder="1" applyAlignment="1">
      <alignment horizontal="center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Čárka 2" xfId="21"/>
    <cellStyle name="Normální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60"/>
  <sheetViews>
    <sheetView tabSelected="1" workbookViewId="0" topLeftCell="A40">
      <selection activeCell="K57" sqref="K57:K59"/>
    </sheetView>
  </sheetViews>
  <sheetFormatPr defaultColWidth="9.140625" defaultRowHeight="15"/>
  <cols>
    <col min="1" max="1" width="21.8515625" style="0" customWidth="1"/>
    <col min="2" max="2" width="13.7109375" style="0" customWidth="1"/>
    <col min="3" max="3" width="16.28125" style="0" customWidth="1"/>
    <col min="4" max="4" width="13.140625" style="0" customWidth="1"/>
    <col min="5" max="5" width="15.140625" style="0" customWidth="1"/>
    <col min="6" max="6" width="14.7109375" style="0" customWidth="1"/>
    <col min="7" max="7" width="13.8515625" style="0" customWidth="1"/>
    <col min="8" max="8" width="14.7109375" style="0" customWidth="1"/>
    <col min="9" max="9" width="12.421875" style="0" bestFit="1" customWidth="1"/>
    <col min="10" max="10" width="9.7109375" style="0" bestFit="1" customWidth="1"/>
    <col min="11" max="11" width="12.421875" style="0" bestFit="1" customWidth="1"/>
  </cols>
  <sheetData>
    <row r="1" spans="1:8" ht="15">
      <c r="A1" s="10"/>
      <c r="B1" s="10"/>
      <c r="C1" s="10"/>
      <c r="D1" s="10"/>
      <c r="E1" s="10"/>
      <c r="F1" s="10"/>
      <c r="G1" s="10"/>
      <c r="H1" s="10" t="s">
        <v>35</v>
      </c>
    </row>
    <row r="2" spans="1:7" ht="15">
      <c r="A2" s="98" t="s">
        <v>38</v>
      </c>
      <c r="B2" s="98"/>
      <c r="C2" s="98"/>
      <c r="D2" s="98"/>
      <c r="E2" s="98"/>
      <c r="F2" s="98"/>
      <c r="G2" s="98"/>
    </row>
    <row r="3" spans="1:7" ht="15.75" thickBot="1">
      <c r="A3" s="12"/>
      <c r="B3" s="12"/>
      <c r="C3" s="12"/>
      <c r="D3" s="12"/>
      <c r="E3" s="12"/>
      <c r="F3" s="12"/>
      <c r="G3" s="12"/>
    </row>
    <row r="4" spans="1:8" ht="49.5" thickBot="1" thickTop="1">
      <c r="A4" s="13" t="s">
        <v>44</v>
      </c>
      <c r="B4" s="14" t="s">
        <v>36</v>
      </c>
      <c r="C4" s="15" t="s">
        <v>37</v>
      </c>
      <c r="D4" s="15" t="s">
        <v>0</v>
      </c>
      <c r="E4" s="15" t="s">
        <v>1</v>
      </c>
      <c r="F4" s="15" t="s">
        <v>2</v>
      </c>
      <c r="G4" s="15" t="s">
        <v>3</v>
      </c>
      <c r="H4" s="16" t="s">
        <v>4</v>
      </c>
    </row>
    <row r="5" spans="1:9" ht="15.75" thickTop="1">
      <c r="A5" s="46" t="s">
        <v>5</v>
      </c>
      <c r="B5" s="47">
        <v>0</v>
      </c>
      <c r="C5" s="2">
        <v>1600</v>
      </c>
      <c r="D5" s="2"/>
      <c r="E5" s="2">
        <v>1600</v>
      </c>
      <c r="F5" s="2">
        <v>0</v>
      </c>
      <c r="G5" s="2">
        <v>0</v>
      </c>
      <c r="H5" s="17">
        <v>0</v>
      </c>
      <c r="I5" s="28"/>
    </row>
    <row r="6" spans="1:9" ht="15">
      <c r="A6" s="18" t="s">
        <v>6</v>
      </c>
      <c r="B6" s="4">
        <v>0</v>
      </c>
      <c r="C6" s="3">
        <v>0</v>
      </c>
      <c r="D6" s="3"/>
      <c r="E6" s="3">
        <v>0</v>
      </c>
      <c r="F6" s="3">
        <v>0</v>
      </c>
      <c r="G6" s="3">
        <v>0</v>
      </c>
      <c r="H6" s="19">
        <v>0</v>
      </c>
      <c r="I6" s="28"/>
    </row>
    <row r="7" spans="1:9" ht="15">
      <c r="A7" s="18" t="s">
        <v>7</v>
      </c>
      <c r="B7" s="4">
        <v>0</v>
      </c>
      <c r="C7" s="3">
        <v>0</v>
      </c>
      <c r="D7" s="3"/>
      <c r="E7" s="3">
        <v>3000</v>
      </c>
      <c r="F7" s="3">
        <v>0</v>
      </c>
      <c r="G7" s="3">
        <v>0</v>
      </c>
      <c r="H7" s="19">
        <v>0</v>
      </c>
      <c r="I7" s="28"/>
    </row>
    <row r="8" spans="1:9" ht="15">
      <c r="A8" s="18" t="s">
        <v>8</v>
      </c>
      <c r="B8" s="4">
        <v>0</v>
      </c>
      <c r="C8" s="3">
        <v>0</v>
      </c>
      <c r="D8" s="3"/>
      <c r="E8" s="3">
        <v>0</v>
      </c>
      <c r="F8" s="3">
        <v>0</v>
      </c>
      <c r="G8" s="3">
        <v>0</v>
      </c>
      <c r="H8" s="19">
        <v>0</v>
      </c>
      <c r="I8" s="30"/>
    </row>
    <row r="9" spans="1:9" ht="15">
      <c r="A9" s="18" t="s">
        <v>9</v>
      </c>
      <c r="B9" s="4">
        <v>0</v>
      </c>
      <c r="C9" s="3">
        <v>0</v>
      </c>
      <c r="D9" s="3"/>
      <c r="E9" s="3">
        <v>0</v>
      </c>
      <c r="F9" s="3">
        <v>0</v>
      </c>
      <c r="G9" s="3">
        <v>0</v>
      </c>
      <c r="H9" s="19">
        <v>0</v>
      </c>
      <c r="I9" s="27"/>
    </row>
    <row r="10" spans="1:9" ht="15">
      <c r="A10" s="18" t="s">
        <v>10</v>
      </c>
      <c r="B10" s="4">
        <v>0</v>
      </c>
      <c r="C10" s="3">
        <v>0</v>
      </c>
      <c r="D10" s="3"/>
      <c r="E10" s="3">
        <v>0</v>
      </c>
      <c r="F10" s="3">
        <v>0</v>
      </c>
      <c r="G10" s="3">
        <v>0</v>
      </c>
      <c r="H10" s="19">
        <v>0</v>
      </c>
      <c r="I10" s="27"/>
    </row>
    <row r="11" spans="1:9" ht="15">
      <c r="A11" s="18" t="s">
        <v>11</v>
      </c>
      <c r="B11" s="4">
        <v>0</v>
      </c>
      <c r="C11" s="3">
        <v>0</v>
      </c>
      <c r="D11" s="3"/>
      <c r="E11" s="3">
        <v>0</v>
      </c>
      <c r="F11" s="3">
        <v>0</v>
      </c>
      <c r="G11" s="3">
        <v>0</v>
      </c>
      <c r="H11" s="19">
        <v>0</v>
      </c>
      <c r="I11" s="27"/>
    </row>
    <row r="12" spans="1:9" ht="15">
      <c r="A12" s="18" t="s">
        <v>12</v>
      </c>
      <c r="B12" s="4">
        <v>0</v>
      </c>
      <c r="C12" s="3">
        <v>40</v>
      </c>
      <c r="D12" s="3"/>
      <c r="E12" s="3">
        <v>40</v>
      </c>
      <c r="F12" s="3">
        <v>0</v>
      </c>
      <c r="G12" s="3">
        <v>0</v>
      </c>
      <c r="H12" s="19">
        <f>B12+C12-E12-G12</f>
        <v>0</v>
      </c>
      <c r="I12" s="28"/>
    </row>
    <row r="13" spans="1:9" ht="15">
      <c r="A13" s="18" t="s">
        <v>13</v>
      </c>
      <c r="B13" s="4">
        <v>0</v>
      </c>
      <c r="C13" s="3">
        <v>0</v>
      </c>
      <c r="D13" s="3"/>
      <c r="E13" s="3">
        <v>0</v>
      </c>
      <c r="F13" s="3">
        <v>0</v>
      </c>
      <c r="G13" s="3">
        <v>0</v>
      </c>
      <c r="H13" s="19">
        <v>0</v>
      </c>
      <c r="I13" s="27"/>
    </row>
    <row r="14" spans="1:9" ht="15">
      <c r="A14" s="18" t="s">
        <v>14</v>
      </c>
      <c r="B14" s="4">
        <v>0</v>
      </c>
      <c r="C14" s="3">
        <v>0</v>
      </c>
      <c r="D14" s="3"/>
      <c r="E14" s="3">
        <v>0</v>
      </c>
      <c r="F14" s="3">
        <v>0</v>
      </c>
      <c r="G14" s="3">
        <v>0</v>
      </c>
      <c r="H14" s="19">
        <v>0</v>
      </c>
      <c r="I14" s="27"/>
    </row>
    <row r="15" spans="1:9" ht="15">
      <c r="A15" s="18" t="s">
        <v>15</v>
      </c>
      <c r="B15" s="4">
        <v>0</v>
      </c>
      <c r="C15" s="3">
        <v>0</v>
      </c>
      <c r="D15" s="5"/>
      <c r="E15" s="5">
        <v>0</v>
      </c>
      <c r="F15" s="5">
        <v>0</v>
      </c>
      <c r="G15" s="5">
        <v>0</v>
      </c>
      <c r="H15" s="20">
        <v>0</v>
      </c>
      <c r="I15" s="27"/>
    </row>
    <row r="16" spans="1:9" ht="15">
      <c r="A16" s="18" t="s">
        <v>16</v>
      </c>
      <c r="B16" s="4">
        <v>0</v>
      </c>
      <c r="C16" s="3">
        <v>400</v>
      </c>
      <c r="D16" s="3"/>
      <c r="E16" s="3">
        <v>400</v>
      </c>
      <c r="F16" s="3">
        <v>0</v>
      </c>
      <c r="G16" s="3">
        <v>0</v>
      </c>
      <c r="H16" s="19">
        <v>0</v>
      </c>
      <c r="I16" s="27"/>
    </row>
    <row r="17" spans="1:9" ht="15">
      <c r="A17" s="18" t="s">
        <v>17</v>
      </c>
      <c r="B17" s="4">
        <v>0</v>
      </c>
      <c r="C17" s="3">
        <v>0</v>
      </c>
      <c r="D17" s="3"/>
      <c r="E17" s="3">
        <v>0</v>
      </c>
      <c r="F17" s="3">
        <v>0</v>
      </c>
      <c r="G17" s="3">
        <v>0</v>
      </c>
      <c r="H17" s="19">
        <v>0</v>
      </c>
      <c r="I17" s="27"/>
    </row>
    <row r="18" spans="1:9" ht="15.75" thickBot="1">
      <c r="A18" s="21" t="s">
        <v>18</v>
      </c>
      <c r="B18" s="7">
        <v>0</v>
      </c>
      <c r="C18" s="7">
        <v>0</v>
      </c>
      <c r="D18" s="7"/>
      <c r="E18" s="7">
        <v>0</v>
      </c>
      <c r="F18" s="7">
        <v>0</v>
      </c>
      <c r="G18" s="7">
        <v>0</v>
      </c>
      <c r="H18" s="22">
        <v>0</v>
      </c>
      <c r="I18" s="27"/>
    </row>
    <row r="19" spans="1:10" ht="16.5" thickBot="1" thickTop="1">
      <c r="A19" s="23" t="s">
        <v>19</v>
      </c>
      <c r="B19" s="24"/>
      <c r="C19" s="6">
        <f>SUM(C5:C18)</f>
        <v>2040</v>
      </c>
      <c r="D19" s="6"/>
      <c r="E19" s="6">
        <f>SUM(E5:E18)</f>
        <v>5040</v>
      </c>
      <c r="F19" s="6"/>
      <c r="G19" s="6"/>
      <c r="H19" s="25">
        <f>SUM(H5:H18)</f>
        <v>0</v>
      </c>
      <c r="I19" s="41"/>
      <c r="J19" s="42"/>
    </row>
    <row r="20" spans="1:11" ht="15.75" thickTop="1">
      <c r="A20" s="46" t="s">
        <v>20</v>
      </c>
      <c r="B20" s="48">
        <v>63893</v>
      </c>
      <c r="C20" s="49">
        <v>5861800</v>
      </c>
      <c r="D20" s="2">
        <v>43557</v>
      </c>
      <c r="E20" s="2">
        <v>5887105.36</v>
      </c>
      <c r="F20" s="2">
        <v>10648</v>
      </c>
      <c r="G20" s="2"/>
      <c r="H20" s="17">
        <f>B20+C20-D20-E20+F20-G20</f>
        <v>5678.639999999665</v>
      </c>
      <c r="I20" s="27"/>
      <c r="J20" s="27"/>
      <c r="K20" s="27"/>
    </row>
    <row r="21" spans="1:9" ht="15">
      <c r="A21" s="18" t="s">
        <v>21</v>
      </c>
      <c r="B21" s="36">
        <v>2781990</v>
      </c>
      <c r="C21" s="2">
        <v>35613765</v>
      </c>
      <c r="D21" s="3">
        <v>76500</v>
      </c>
      <c r="E21" s="3">
        <f>412372+35266884</f>
        <v>35679256</v>
      </c>
      <c r="F21" s="3"/>
      <c r="G21" s="3">
        <v>68500</v>
      </c>
      <c r="H21" s="17">
        <f>B21+C21-D21-E21-G21</f>
        <v>2571499</v>
      </c>
      <c r="I21" s="27"/>
    </row>
    <row r="22" spans="1:9" ht="15">
      <c r="A22" s="18" t="s">
        <v>22</v>
      </c>
      <c r="B22" s="35">
        <v>0</v>
      </c>
      <c r="C22" s="3">
        <v>0</v>
      </c>
      <c r="D22" s="3"/>
      <c r="E22" s="3">
        <v>0</v>
      </c>
      <c r="F22" s="3">
        <v>0</v>
      </c>
      <c r="G22" s="3">
        <v>0</v>
      </c>
      <c r="H22" s="19">
        <v>0</v>
      </c>
      <c r="I22" s="28"/>
    </row>
    <row r="23" spans="1:9" ht="15">
      <c r="A23" s="18" t="s">
        <v>23</v>
      </c>
      <c r="B23" s="35">
        <v>0</v>
      </c>
      <c r="C23" s="3">
        <v>0</v>
      </c>
      <c r="D23" s="3"/>
      <c r="E23" s="3">
        <v>0</v>
      </c>
      <c r="F23" s="3">
        <v>0</v>
      </c>
      <c r="G23" s="3">
        <v>0</v>
      </c>
      <c r="H23" s="19">
        <v>0</v>
      </c>
      <c r="I23" s="28"/>
    </row>
    <row r="24" spans="1:9" ht="15">
      <c r="A24" s="18" t="s">
        <v>24</v>
      </c>
      <c r="B24" s="35">
        <v>0</v>
      </c>
      <c r="C24" s="3">
        <v>0</v>
      </c>
      <c r="D24" s="3"/>
      <c r="E24" s="3">
        <v>0</v>
      </c>
      <c r="F24" s="3">
        <v>0</v>
      </c>
      <c r="G24" s="3">
        <v>0</v>
      </c>
      <c r="H24" s="19">
        <v>0</v>
      </c>
      <c r="I24" s="28"/>
    </row>
    <row r="25" spans="1:9" ht="15.75" thickBot="1">
      <c r="A25" s="21" t="s">
        <v>25</v>
      </c>
      <c r="B25" s="37">
        <v>0</v>
      </c>
      <c r="C25" s="38">
        <v>0</v>
      </c>
      <c r="D25" s="38"/>
      <c r="E25" s="38">
        <v>0</v>
      </c>
      <c r="F25" s="38">
        <v>0</v>
      </c>
      <c r="G25" s="38">
        <v>0</v>
      </c>
      <c r="H25" s="22">
        <v>0</v>
      </c>
      <c r="I25" s="28"/>
    </row>
    <row r="26" spans="1:11" ht="16.5" thickBot="1" thickTop="1">
      <c r="A26" s="26" t="s">
        <v>26</v>
      </c>
      <c r="B26" s="8">
        <f>SUM(B20:B25)</f>
        <v>2845883</v>
      </c>
      <c r="C26" s="8">
        <f aca="true" t="shared" si="0" ref="C26:D26">SUM(C20:C25)</f>
        <v>41475565</v>
      </c>
      <c r="D26" s="8">
        <f t="shared" si="0"/>
        <v>120057</v>
      </c>
      <c r="E26" s="45">
        <f>E19+E20+E21+E22+E23+E24+E25</f>
        <v>41571401.36</v>
      </c>
      <c r="F26" s="9">
        <f aca="true" t="shared" si="1" ref="F26:H26">F19+F20+F21+F22+F23+F24+F25</f>
        <v>10648</v>
      </c>
      <c r="G26" s="9">
        <f t="shared" si="1"/>
        <v>68500</v>
      </c>
      <c r="H26" s="9">
        <f t="shared" si="1"/>
        <v>2577177.6399999997</v>
      </c>
      <c r="I26" s="27"/>
      <c r="K26" s="27"/>
    </row>
    <row r="27" spans="1:11" ht="15.75" thickTop="1">
      <c r="A27" s="12"/>
      <c r="B27" s="12"/>
      <c r="C27" s="12"/>
      <c r="D27" s="12"/>
      <c r="E27" s="40"/>
      <c r="F27" s="39"/>
      <c r="G27" s="12"/>
      <c r="I27" s="27"/>
      <c r="K27" s="27"/>
    </row>
    <row r="28" spans="1:10" ht="15">
      <c r="A28" s="50"/>
      <c r="B28" s="51"/>
      <c r="C28" s="51"/>
      <c r="D28" s="51"/>
      <c r="E28" s="52"/>
      <c r="F28" s="51"/>
      <c r="G28" s="51"/>
      <c r="H28" s="1"/>
      <c r="I28" s="53"/>
      <c r="J28" s="1"/>
    </row>
    <row r="29" spans="1:10" ht="15">
      <c r="A29" s="54"/>
      <c r="B29" s="55"/>
      <c r="C29" s="1"/>
      <c r="D29" s="1"/>
      <c r="E29" s="1"/>
      <c r="F29" s="1"/>
      <c r="G29" s="51"/>
      <c r="H29" s="1"/>
      <c r="I29" s="53"/>
      <c r="J29" s="1"/>
    </row>
    <row r="30" spans="1:10" ht="15">
      <c r="A30" s="53"/>
      <c r="B30" s="53"/>
      <c r="C30" s="56"/>
      <c r="D30" s="56"/>
      <c r="E30" s="56"/>
      <c r="F30" s="56"/>
      <c r="G30" s="56"/>
      <c r="H30" s="1"/>
      <c r="I30" s="53"/>
      <c r="J30" s="1"/>
    </row>
    <row r="31" spans="1:10" ht="15">
      <c r="A31" s="53"/>
      <c r="B31" s="53"/>
      <c r="C31" s="56"/>
      <c r="D31" s="56"/>
      <c r="E31" s="56"/>
      <c r="F31" s="56"/>
      <c r="G31" s="56"/>
      <c r="H31" s="1"/>
      <c r="I31" s="53"/>
      <c r="J31" s="1"/>
    </row>
    <row r="32" spans="1:9" ht="15">
      <c r="A32" s="99" t="s">
        <v>42</v>
      </c>
      <c r="B32" s="99"/>
      <c r="C32" s="99"/>
      <c r="D32" s="99"/>
      <c r="E32" s="99"/>
      <c r="F32" s="99"/>
      <c r="G32" s="99"/>
      <c r="H32" s="1"/>
      <c r="I32" s="27"/>
    </row>
    <row r="33" spans="1:9" ht="15.75" thickBot="1">
      <c r="A33" s="11"/>
      <c r="B33" s="11"/>
      <c r="C33" s="11"/>
      <c r="D33" s="11"/>
      <c r="E33" s="11"/>
      <c r="F33" s="11"/>
      <c r="G33" s="11"/>
      <c r="I33" s="27"/>
    </row>
    <row r="34" spans="1:9" ht="49.5" thickBot="1" thickTop="1">
      <c r="A34" s="58" t="s">
        <v>44</v>
      </c>
      <c r="B34" s="59" t="s">
        <v>39</v>
      </c>
      <c r="C34" s="60" t="s">
        <v>40</v>
      </c>
      <c r="D34" s="59" t="s">
        <v>27</v>
      </c>
      <c r="E34" s="60" t="s">
        <v>28</v>
      </c>
      <c r="F34" s="61" t="s">
        <v>41</v>
      </c>
      <c r="G34" s="60" t="s">
        <v>29</v>
      </c>
      <c r="H34" s="62" t="s">
        <v>30</v>
      </c>
      <c r="I34" s="27"/>
    </row>
    <row r="35" spans="1:10" ht="15.75" thickTop="1">
      <c r="A35" s="63" t="s">
        <v>5</v>
      </c>
      <c r="B35" s="64">
        <v>2365700</v>
      </c>
      <c r="C35" s="65">
        <v>6173300</v>
      </c>
      <c r="D35" s="64">
        <v>26500</v>
      </c>
      <c r="E35" s="65">
        <v>89500</v>
      </c>
      <c r="F35" s="65">
        <v>2217494</v>
      </c>
      <c r="G35" s="65">
        <v>1644200</v>
      </c>
      <c r="H35" s="66">
        <f>B35+C35-D35-E35-F35-G35</f>
        <v>4561306</v>
      </c>
      <c r="I35" s="27"/>
      <c r="J35" s="33"/>
    </row>
    <row r="36" spans="1:11" ht="15">
      <c r="A36" s="67" t="s">
        <v>6</v>
      </c>
      <c r="B36" s="68">
        <v>20500</v>
      </c>
      <c r="C36" s="69">
        <v>344500</v>
      </c>
      <c r="D36" s="68">
        <v>0</v>
      </c>
      <c r="E36" s="69">
        <v>0</v>
      </c>
      <c r="F36" s="69">
        <v>850000</v>
      </c>
      <c r="G36" s="69">
        <v>75500</v>
      </c>
      <c r="H36" s="70">
        <f aca="true" t="shared" si="2" ref="H36:H51">B36+C36-D36-E36-F36-G36</f>
        <v>-560500</v>
      </c>
      <c r="I36" s="27"/>
      <c r="J36" s="43"/>
      <c r="K36" s="27"/>
    </row>
    <row r="37" spans="1:10" ht="15">
      <c r="A37" s="67" t="s">
        <v>7</v>
      </c>
      <c r="B37" s="68">
        <v>0</v>
      </c>
      <c r="C37" s="69">
        <v>110500</v>
      </c>
      <c r="D37" s="68">
        <v>500</v>
      </c>
      <c r="E37" s="69">
        <v>800</v>
      </c>
      <c r="F37" s="69">
        <v>37900</v>
      </c>
      <c r="G37" s="69">
        <v>40100</v>
      </c>
      <c r="H37" s="70">
        <f>B37+C37-D37-E37-F37-G37</f>
        <v>31200</v>
      </c>
      <c r="I37" s="31"/>
      <c r="J37" s="33"/>
    </row>
    <row r="38" spans="1:10" ht="15">
      <c r="A38" s="67" t="s">
        <v>8</v>
      </c>
      <c r="B38" s="68">
        <v>313000</v>
      </c>
      <c r="C38" s="69">
        <v>728000</v>
      </c>
      <c r="D38" s="68"/>
      <c r="E38" s="69">
        <v>24000</v>
      </c>
      <c r="F38" s="69">
        <v>340100</v>
      </c>
      <c r="G38" s="69">
        <v>569500</v>
      </c>
      <c r="H38" s="70">
        <f t="shared" si="2"/>
        <v>107400</v>
      </c>
      <c r="I38" s="27"/>
      <c r="J38" s="33"/>
    </row>
    <row r="39" spans="1:10" ht="15">
      <c r="A39" s="72" t="s">
        <v>9</v>
      </c>
      <c r="B39" s="73">
        <v>176000</v>
      </c>
      <c r="C39" s="74">
        <v>852500</v>
      </c>
      <c r="D39" s="73"/>
      <c r="E39" s="74">
        <v>2000</v>
      </c>
      <c r="F39" s="95">
        <v>398000</v>
      </c>
      <c r="G39" s="74">
        <v>553500</v>
      </c>
      <c r="H39" s="70">
        <f t="shared" si="2"/>
        <v>75000</v>
      </c>
      <c r="I39" s="29"/>
      <c r="J39" s="33"/>
    </row>
    <row r="40" spans="1:10" ht="15">
      <c r="A40" s="75" t="s">
        <v>31</v>
      </c>
      <c r="B40" s="76">
        <v>376700</v>
      </c>
      <c r="C40" s="77">
        <v>2221852.54</v>
      </c>
      <c r="D40" s="76">
        <v>0</v>
      </c>
      <c r="E40" s="77">
        <v>0</v>
      </c>
      <c r="F40" s="77">
        <v>423651.4</v>
      </c>
      <c r="G40" s="77">
        <f>373196.87+1145059.2</f>
        <v>1518256.0699999998</v>
      </c>
      <c r="H40" s="70">
        <f>B40+C40-D40-E40-F40-G40</f>
        <v>656645.0700000003</v>
      </c>
      <c r="I40" s="29"/>
      <c r="J40" s="33"/>
    </row>
    <row r="41" spans="1:10" ht="15">
      <c r="A41" s="67" t="s">
        <v>11</v>
      </c>
      <c r="B41" s="68">
        <v>16800</v>
      </c>
      <c r="C41" s="69">
        <v>417600</v>
      </c>
      <c r="D41" s="68">
        <v>0</v>
      </c>
      <c r="E41" s="69">
        <v>400</v>
      </c>
      <c r="F41" s="69">
        <v>291000</v>
      </c>
      <c r="G41" s="69">
        <v>108500</v>
      </c>
      <c r="H41" s="70">
        <f t="shared" si="2"/>
        <v>34500</v>
      </c>
      <c r="I41" s="29"/>
      <c r="J41" s="33"/>
    </row>
    <row r="42" spans="1:10" ht="15">
      <c r="A42" s="72" t="s">
        <v>12</v>
      </c>
      <c r="B42" s="4">
        <v>0</v>
      </c>
      <c r="C42" s="3">
        <v>344707.12</v>
      </c>
      <c r="D42" s="3"/>
      <c r="E42" s="3"/>
      <c r="F42" s="36">
        <v>177782.32</v>
      </c>
      <c r="G42" s="36">
        <v>165600</v>
      </c>
      <c r="H42" s="70">
        <f t="shared" si="2"/>
        <v>1324.7999999999884</v>
      </c>
      <c r="I42" s="27"/>
      <c r="J42" s="33"/>
    </row>
    <row r="43" spans="1:10" ht="15">
      <c r="A43" s="67" t="s">
        <v>13</v>
      </c>
      <c r="B43" s="68">
        <v>80000</v>
      </c>
      <c r="C43" s="69">
        <v>353500</v>
      </c>
      <c r="D43" s="68">
        <v>4000</v>
      </c>
      <c r="E43" s="69"/>
      <c r="F43" s="69">
        <v>208000</v>
      </c>
      <c r="G43" s="69">
        <v>161000</v>
      </c>
      <c r="H43" s="70">
        <f t="shared" si="2"/>
        <v>60500</v>
      </c>
      <c r="I43" s="31"/>
      <c r="J43" s="33"/>
    </row>
    <row r="44" spans="1:10" ht="15">
      <c r="A44" s="67" t="s">
        <v>14</v>
      </c>
      <c r="B44" s="68">
        <v>174500</v>
      </c>
      <c r="C44" s="69">
        <v>498500</v>
      </c>
      <c r="D44" s="68">
        <v>20000</v>
      </c>
      <c r="E44" s="69">
        <v>63000</v>
      </c>
      <c r="F44" s="69">
        <v>313500</v>
      </c>
      <c r="G44" s="69">
        <v>186000</v>
      </c>
      <c r="H44" s="70">
        <f t="shared" si="2"/>
        <v>90500</v>
      </c>
      <c r="I44" s="29"/>
      <c r="J44" s="33"/>
    </row>
    <row r="45" spans="1:10" ht="15">
      <c r="A45" s="67" t="s">
        <v>15</v>
      </c>
      <c r="B45" s="68">
        <v>145430</v>
      </c>
      <c r="C45" s="69">
        <v>1106790</v>
      </c>
      <c r="D45" s="78"/>
      <c r="E45" s="79">
        <v>0</v>
      </c>
      <c r="F45" s="79">
        <v>798200</v>
      </c>
      <c r="G45" s="69">
        <f>95730+289090</f>
        <v>384820</v>
      </c>
      <c r="H45" s="70">
        <f t="shared" si="2"/>
        <v>69200</v>
      </c>
      <c r="I45" s="32"/>
      <c r="J45" s="33"/>
    </row>
    <row r="46" spans="1:10" ht="15">
      <c r="A46" s="67" t="s">
        <v>16</v>
      </c>
      <c r="B46" s="68">
        <v>3000</v>
      </c>
      <c r="C46" s="69">
        <v>164400</v>
      </c>
      <c r="D46" s="68">
        <v>0</v>
      </c>
      <c r="E46" s="69">
        <v>1900</v>
      </c>
      <c r="F46" s="69">
        <v>88800</v>
      </c>
      <c r="G46" s="69">
        <v>75200</v>
      </c>
      <c r="H46" s="70">
        <f t="shared" si="2"/>
        <v>1500</v>
      </c>
      <c r="I46" s="31"/>
      <c r="J46" s="33"/>
    </row>
    <row r="47" spans="1:10" ht="15">
      <c r="A47" s="67" t="s">
        <v>17</v>
      </c>
      <c r="B47" s="68">
        <v>80000</v>
      </c>
      <c r="C47" s="69">
        <v>203000</v>
      </c>
      <c r="D47" s="68">
        <v>2000</v>
      </c>
      <c r="E47" s="69">
        <v>7000</v>
      </c>
      <c r="F47" s="69">
        <v>159000</v>
      </c>
      <c r="G47" s="69">
        <v>93000</v>
      </c>
      <c r="H47" s="70">
        <f t="shared" si="2"/>
        <v>22000</v>
      </c>
      <c r="I47" s="31"/>
      <c r="J47" s="33"/>
    </row>
    <row r="48" spans="1:11" ht="15.75" thickBot="1">
      <c r="A48" s="80" t="s">
        <v>18</v>
      </c>
      <c r="B48" s="81">
        <v>581742.43</v>
      </c>
      <c r="C48" s="82">
        <v>2199250</v>
      </c>
      <c r="D48" s="81">
        <v>0</v>
      </c>
      <c r="E48" s="82">
        <v>118000</v>
      </c>
      <c r="F48" s="82">
        <v>646629.82</v>
      </c>
      <c r="G48" s="82">
        <f>270100+1043750</f>
        <v>1313850</v>
      </c>
      <c r="H48" s="70">
        <f t="shared" si="2"/>
        <v>702512.6100000003</v>
      </c>
      <c r="I48" s="31"/>
      <c r="J48" s="33"/>
      <c r="K48" s="27"/>
    </row>
    <row r="49" spans="1:11" ht="16.5" thickBot="1" thickTop="1">
      <c r="A49" s="84" t="s">
        <v>19</v>
      </c>
      <c r="B49" s="85">
        <f>SUM(B35:B48)</f>
        <v>4333372.43</v>
      </c>
      <c r="C49" s="86">
        <f aca="true" t="shared" si="3" ref="C49">SUM(C35:C48)</f>
        <v>15718399.659999998</v>
      </c>
      <c r="D49" s="85">
        <f>SUM(D35:D48)</f>
        <v>53000</v>
      </c>
      <c r="E49" s="86">
        <f aca="true" t="shared" si="4" ref="E49:G49">SUM(E35:E48)</f>
        <v>306600</v>
      </c>
      <c r="F49" s="86">
        <f>SUM(F35:F48)</f>
        <v>6950057.540000001</v>
      </c>
      <c r="G49" s="86">
        <f t="shared" si="4"/>
        <v>6889026.07</v>
      </c>
      <c r="H49" s="86">
        <f>SUM(H35:H48)</f>
        <v>5853088.48</v>
      </c>
      <c r="I49" s="27"/>
      <c r="J49" s="33"/>
      <c r="K49" s="27"/>
    </row>
    <row r="50" spans="1:11" ht="15.75" thickTop="1">
      <c r="A50" s="87" t="s">
        <v>20</v>
      </c>
      <c r="B50" s="65">
        <v>721480</v>
      </c>
      <c r="C50" s="65">
        <v>461219</v>
      </c>
      <c r="D50" s="64"/>
      <c r="E50" s="65">
        <v>86000</v>
      </c>
      <c r="F50" s="65">
        <v>461364</v>
      </c>
      <c r="G50" s="65"/>
      <c r="H50" s="70">
        <f t="shared" si="2"/>
        <v>635335</v>
      </c>
      <c r="I50" s="27"/>
      <c r="J50" s="33"/>
      <c r="K50" s="27"/>
    </row>
    <row r="51" spans="1:10" ht="15">
      <c r="A51" s="67" t="s">
        <v>21</v>
      </c>
      <c r="B51" s="69">
        <v>6319485</v>
      </c>
      <c r="C51" s="69">
        <v>3927498</v>
      </c>
      <c r="D51" s="68"/>
      <c r="E51" s="69">
        <v>0</v>
      </c>
      <c r="F51" s="69">
        <v>2523748</v>
      </c>
      <c r="G51" s="69">
        <v>1278000</v>
      </c>
      <c r="H51" s="70">
        <f t="shared" si="2"/>
        <v>6445235</v>
      </c>
      <c r="I51" s="27"/>
      <c r="J51" s="33"/>
    </row>
    <row r="52" spans="1:10" ht="15">
      <c r="A52" s="67" t="s">
        <v>22</v>
      </c>
      <c r="B52" s="71">
        <v>0</v>
      </c>
      <c r="C52" s="71">
        <v>0</v>
      </c>
      <c r="D52" s="88">
        <v>0</v>
      </c>
      <c r="E52" s="71">
        <v>0</v>
      </c>
      <c r="F52" s="69">
        <v>0</v>
      </c>
      <c r="G52" s="69">
        <v>0</v>
      </c>
      <c r="H52" s="89">
        <v>0</v>
      </c>
      <c r="I52" s="31"/>
      <c r="J52" s="33"/>
    </row>
    <row r="53" spans="1:9" ht="15">
      <c r="A53" s="67" t="s">
        <v>32</v>
      </c>
      <c r="B53" s="71">
        <v>0</v>
      </c>
      <c r="C53" s="71">
        <v>0</v>
      </c>
      <c r="D53" s="88">
        <v>0</v>
      </c>
      <c r="E53" s="71">
        <v>0</v>
      </c>
      <c r="F53" s="96"/>
      <c r="G53" s="69">
        <v>0</v>
      </c>
      <c r="H53" s="89">
        <v>0</v>
      </c>
      <c r="I53" s="27"/>
    </row>
    <row r="54" spans="1:9" ht="15">
      <c r="A54" s="67" t="s">
        <v>24</v>
      </c>
      <c r="B54" s="71">
        <v>0</v>
      </c>
      <c r="C54" s="71">
        <v>0</v>
      </c>
      <c r="D54" s="88">
        <v>0</v>
      </c>
      <c r="E54" s="71">
        <v>0</v>
      </c>
      <c r="F54" s="69">
        <v>0</v>
      </c>
      <c r="G54" s="69">
        <v>0</v>
      </c>
      <c r="H54" s="71">
        <v>0</v>
      </c>
      <c r="I54" s="29"/>
    </row>
    <row r="55" spans="1:9" ht="15.75" thickBot="1">
      <c r="A55" s="90" t="s">
        <v>33</v>
      </c>
      <c r="B55" s="83">
        <v>0</v>
      </c>
      <c r="C55" s="83">
        <v>0</v>
      </c>
      <c r="D55" s="91">
        <v>0</v>
      </c>
      <c r="E55" s="83">
        <v>0</v>
      </c>
      <c r="F55" s="82">
        <v>0</v>
      </c>
      <c r="G55" s="82">
        <v>0</v>
      </c>
      <c r="H55" s="92">
        <v>0</v>
      </c>
      <c r="I55" s="29"/>
    </row>
    <row r="56" spans="1:11" ht="16.5" thickBot="1" thickTop="1">
      <c r="A56" s="93" t="s">
        <v>34</v>
      </c>
      <c r="B56" s="85">
        <f aca="true" t="shared" si="5" ref="B56:G56">SUM(B49:B55)</f>
        <v>11374337.43</v>
      </c>
      <c r="C56" s="86">
        <f t="shared" si="5"/>
        <v>20107116.659999996</v>
      </c>
      <c r="D56" s="86">
        <f t="shared" si="5"/>
        <v>53000</v>
      </c>
      <c r="E56" s="86">
        <f t="shared" si="5"/>
        <v>392600</v>
      </c>
      <c r="F56" s="97">
        <f t="shared" si="5"/>
        <v>9935169.540000001</v>
      </c>
      <c r="G56" s="97">
        <f t="shared" si="5"/>
        <v>8167026.07</v>
      </c>
      <c r="H56" s="94">
        <f>H52+H51+H49</f>
        <v>12298323.48</v>
      </c>
      <c r="I56" s="27"/>
      <c r="K56" s="27"/>
    </row>
    <row r="57" spans="6:11" ht="15.75" thickTop="1">
      <c r="F57" s="44"/>
      <c r="K57" s="27"/>
    </row>
    <row r="58" spans="1:11" ht="15">
      <c r="A58" s="34"/>
      <c r="K58" s="27"/>
    </row>
    <row r="59" spans="1:11" ht="15">
      <c r="A59" s="34" t="s">
        <v>43</v>
      </c>
      <c r="K59" s="27"/>
    </row>
    <row r="60" spans="1:7" ht="15">
      <c r="A60" s="57"/>
      <c r="B60" s="1"/>
      <c r="C60" s="1"/>
      <c r="D60" s="1"/>
      <c r="E60" s="1"/>
      <c r="F60" s="1"/>
      <c r="G60" s="1"/>
    </row>
  </sheetData>
  <mergeCells count="2">
    <mergeCell ref="A2:G2"/>
    <mergeCell ref="A32:G32"/>
  </mergeCells>
  <printOptions/>
  <pageMargins left="0.7" right="0.7" top="0.75" bottom="0.75" header="0.3" footer="0.3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Zmelíková Hana Ing.</dc:creator>
  <cp:keywords/>
  <dc:description/>
  <cp:lastModifiedBy>Šamlotová Alice Ing.</cp:lastModifiedBy>
  <cp:lastPrinted>2022-02-16T13:14:48Z</cp:lastPrinted>
  <dcterms:created xsi:type="dcterms:W3CDTF">2018-02-22T06:48:38Z</dcterms:created>
  <dcterms:modified xsi:type="dcterms:W3CDTF">2022-02-16T13:14:53Z</dcterms:modified>
  <cp:category/>
  <cp:version/>
  <cp:contentType/>
  <cp:contentStatus/>
</cp:coreProperties>
</file>