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16" yWindow="65416" windowWidth="29040" windowHeight="15840" activeTab="0"/>
  </bookViews>
  <sheets>
    <sheet name="IPO 2022" sheetId="4" r:id="rId1"/>
  </sheets>
  <definedNames/>
  <calcPr calcId="191029"/>
  <extLst/>
</workbook>
</file>

<file path=xl/comments1.xml><?xml version="1.0" encoding="utf-8"?>
<comments xmlns="http://schemas.openxmlformats.org/spreadsheetml/2006/main">
  <authors>
    <author>Hejnová Jana Ing.</author>
  </authors>
  <commentList>
    <comment ref="F25" authorId="0">
      <text>
        <r>
          <rPr>
            <b/>
            <sz val="9"/>
            <rFont val="Tahoma"/>
            <family val="2"/>
          </rPr>
          <t>Hejnová Jana Ing.:</t>
        </r>
        <r>
          <rPr>
            <sz val="9"/>
            <rFont val="Tahoma"/>
            <family val="2"/>
          </rPr>
          <t xml:space="preserve">
částka 100,01 vychází z loňského výpočtu výkonnostní složky po odečtení procenta výkonnosti CKTCH, ÚPMD a ZÚ v Ostravě z důvodu zaokrouhlování</t>
        </r>
      </text>
    </comment>
  </commentList>
</comments>
</file>

<file path=xl/sharedStrings.xml><?xml version="1.0" encoding="utf-8"?>
<sst xmlns="http://schemas.openxmlformats.org/spreadsheetml/2006/main" count="82" uniqueCount="66">
  <si>
    <t>název subjektu</t>
  </si>
  <si>
    <t>Endokrinologický ústav</t>
  </si>
  <si>
    <t>Masarykův onkologický ústav</t>
  </si>
  <si>
    <t>Nemocnice Na Homolce</t>
  </si>
  <si>
    <t>Revmatologický ústav</t>
  </si>
  <si>
    <t>Ústav hematologie a krevní transfuze</t>
  </si>
  <si>
    <t>Všeobecná fakultní nemocnice v Praze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</si>
  <si>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</si>
  <si>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</si>
  <si>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</si>
  <si>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</si>
  <si>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</si>
  <si>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v Motole</t>
  </si>
  <si>
    <t>Fakultní nemocnice u sv.Anny v Brně</t>
  </si>
  <si>
    <t>Institut klinické a experimentální medicíny</t>
  </si>
  <si>
    <t>Národní ústav duševního zdraví</t>
  </si>
  <si>
    <t xml:space="preserve">Fakultní nemocnice Plzeň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</si>
  <si>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</si>
  <si>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</si>
  <si>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</si>
  <si>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</si>
  <si>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</si>
  <si>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</si>
  <si>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</si>
  <si>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</si>
  <si>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</si>
  <si>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</si>
  <si>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</si>
  <si>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</si>
  <si>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</si>
  <si>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</si>
  <si>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</si>
  <si>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</si>
  <si>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</si>
  <si>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</si>
  <si>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</si>
  <si>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Státní zdravotní ústav</t>
  </si>
  <si>
    <t>údaje jsou v Kč</t>
  </si>
  <si>
    <t>Vypracovala: Ing. Jana Hejnová</t>
  </si>
  <si>
    <t>Odbor VLP/VLP1</t>
  </si>
  <si>
    <t>Rozdělení institucionální podpory na rok  2022</t>
  </si>
  <si>
    <t>Fakultní nemocnice Bulovka</t>
  </si>
  <si>
    <t>Fakultní Thomayerova nemocnice</t>
  </si>
  <si>
    <t>70% roku 2021</t>
  </si>
  <si>
    <t>Procentní podíl VO na výkonnostní složce celkového RVO za rok 2021</t>
  </si>
  <si>
    <t>vyplaceno v roce 2021</t>
  </si>
  <si>
    <t>2022 - navýšení o 3 % proti roku 2021</t>
  </si>
  <si>
    <t>celková částka doplatek</t>
  </si>
  <si>
    <t>doplatek</t>
  </si>
  <si>
    <t>zálohová platba  ve výši 70 % roku 2021</t>
  </si>
  <si>
    <t>navýšená částka v roce 2022</t>
  </si>
  <si>
    <t>Rozdíl 2022 - 2021</t>
  </si>
  <si>
    <t>Škálování dle RVVI</t>
  </si>
  <si>
    <t>D</t>
  </si>
  <si>
    <t>C</t>
  </si>
  <si>
    <t>A</t>
  </si>
  <si>
    <t>B</t>
  </si>
  <si>
    <t>hodnocení C + D</t>
  </si>
  <si>
    <t>Minusová "A" bez MOÚ a NÚDZ</t>
  </si>
  <si>
    <t xml:space="preserve">Rozdělení navýšené částky 1 907 664 Kč </t>
  </si>
  <si>
    <t xml:space="preserve">Rozdíl sloupců K- L </t>
  </si>
  <si>
    <t>Doplatek 2022</t>
  </si>
  <si>
    <t>Dne: 10. 5. 2022</t>
  </si>
  <si>
    <t>Příloha č. 1</t>
  </si>
  <si>
    <t>Výchozí částka pro rok 2022</t>
  </si>
  <si>
    <t>Celková IPO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</si>
</sst>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5" fillId="0" borderId="0" xfId="0" applyFont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Fill="1" applyBorder="1"/>
    <xf numFmtId="0" fontId="3" fillId="0" borderId="7" xfId="0" applyFont="1" applyBorder="1" applyAlignment="1">
      <alignment wrapText="1"/>
    </xf>
    <xf numFmtId="0" fontId="1" fillId="0" borderId="8" xfId="0" applyFont="1" applyBorder="1" applyAlignment="1" quotePrefix="1">
      <alignment wrapText="1"/>
    </xf>
    <xf numFmtId="0" fontId="1" fillId="2" borderId="8" xfId="0" applyFont="1" applyFill="1" applyBorder="1" applyAlignment="1" quotePrefix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0" fontId="3" fillId="3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0" xfId="0" applyNumberFormat="1"/>
    <xf numFmtId="0" fontId="0" fillId="0" borderId="0" xfId="0" applyFill="1"/>
    <xf numFmtId="0" fontId="0" fillId="0" borderId="14" xfId="0" applyFont="1" applyBorder="1"/>
    <xf numFmtId="3" fontId="0" fillId="0" borderId="14" xfId="0" applyNumberFormat="1" applyBorder="1"/>
    <xf numFmtId="2" fontId="0" fillId="0" borderId="6" xfId="0" applyNumberFormat="1" applyBorder="1"/>
    <xf numFmtId="3" fontId="0" fillId="4" borderId="2" xfId="0" applyNumberFormat="1" applyFill="1" applyBorder="1"/>
    <xf numFmtId="3" fontId="0" fillId="4" borderId="3" xfId="0" applyNumberFormat="1" applyFill="1" applyBorder="1"/>
    <xf numFmtId="3" fontId="0" fillId="4" borderId="4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1" xfId="0" applyNumberFormat="1" applyBorder="1"/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/>
    <xf numFmtId="3" fontId="0" fillId="0" borderId="18" xfId="0" applyNumberFormat="1" applyBorder="1"/>
    <xf numFmtId="3" fontId="0" fillId="0" borderId="16" xfId="0" applyNumberFormat="1" applyFill="1" applyBorder="1"/>
    <xf numFmtId="0" fontId="0" fillId="0" borderId="15" xfId="0" applyBorder="1"/>
    <xf numFmtId="0" fontId="0" fillId="0" borderId="16" xfId="0" applyBorder="1"/>
    <xf numFmtId="3" fontId="0" fillId="0" borderId="15" xfId="0" applyNumberFormat="1" applyFill="1" applyBorder="1"/>
    <xf numFmtId="3" fontId="0" fillId="0" borderId="18" xfId="0" applyNumberFormat="1" applyFill="1" applyBorder="1"/>
    <xf numFmtId="3" fontId="0" fillId="0" borderId="11" xfId="0" applyNumberFormat="1" applyFill="1" applyBorder="1"/>
    <xf numFmtId="3" fontId="0" fillId="6" borderId="15" xfId="0" applyNumberFormat="1" applyFill="1" applyBorder="1"/>
    <xf numFmtId="3" fontId="0" fillId="6" borderId="16" xfId="0" applyNumberFormat="1" applyFill="1" applyBorder="1"/>
    <xf numFmtId="3" fontId="0" fillId="6" borderId="18" xfId="0" applyNumberFormat="1" applyFill="1" applyBorder="1"/>
    <xf numFmtId="3" fontId="0" fillId="6" borderId="5" xfId="0" applyNumberFormat="1" applyFill="1" applyBorder="1"/>
    <xf numFmtId="3" fontId="0" fillId="4" borderId="5" xfId="0" applyNumberFormat="1" applyFill="1" applyBorder="1"/>
    <xf numFmtId="3" fontId="0" fillId="4" borderId="1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3.57421875" style="0" bestFit="1" customWidth="1"/>
    <col min="2" max="2" width="38.7109375" style="0" customWidth="1"/>
    <col min="3" max="3" width="11.57421875" style="0" customWidth="1"/>
    <col min="4" max="5" width="12.140625" style="0" customWidth="1"/>
    <col min="6" max="6" width="12.7109375" style="0" customWidth="1"/>
    <col min="7" max="7" width="11.421875" style="0" bestFit="1" customWidth="1"/>
    <col min="8" max="8" width="12.00390625" style="0" bestFit="1" customWidth="1"/>
    <col min="9" max="9" width="11.140625" style="0" customWidth="1"/>
    <col min="10" max="10" width="12.421875" style="0" customWidth="1"/>
    <col min="11" max="11" width="13.421875" style="0" customWidth="1"/>
    <col min="12" max="14" width="12.140625" style="0" customWidth="1"/>
    <col min="15" max="15" width="12.00390625" style="0" customWidth="1"/>
    <col min="16" max="16" width="11.140625" style="0" customWidth="1"/>
    <col min="17" max="17" width="12.00390625" style="0" customWidth="1"/>
  </cols>
  <sheetData>
    <row r="1" ht="12.75">
      <c r="Q1" t="s">
        <v>63</v>
      </c>
    </row>
    <row r="2" ht="15.75">
      <c r="B2" s="6" t="s">
        <v>40</v>
      </c>
    </row>
    <row r="4" ht="13.5" thickBot="1">
      <c r="B4" s="2" t="s">
        <v>37</v>
      </c>
    </row>
    <row r="5" spans="2:17" ht="105.75" thickBot="1">
      <c r="B5" s="16" t="s">
        <v>0</v>
      </c>
      <c r="C5" s="16">
        <v>2020</v>
      </c>
      <c r="D5" s="22">
        <v>2021</v>
      </c>
      <c r="E5" s="22" t="s">
        <v>43</v>
      </c>
      <c r="F5" s="15" t="s">
        <v>44</v>
      </c>
      <c r="G5" s="22" t="s">
        <v>48</v>
      </c>
      <c r="H5" s="15" t="s">
        <v>64</v>
      </c>
      <c r="I5" s="15" t="s">
        <v>51</v>
      </c>
      <c r="J5" s="15" t="s">
        <v>52</v>
      </c>
      <c r="K5" s="15" t="s">
        <v>57</v>
      </c>
      <c r="L5" s="15" t="s">
        <v>58</v>
      </c>
      <c r="M5" s="15" t="s">
        <v>60</v>
      </c>
      <c r="N5" s="15" t="s">
        <v>59</v>
      </c>
      <c r="O5" s="15" t="s">
        <v>65</v>
      </c>
      <c r="P5" s="15" t="s">
        <v>51</v>
      </c>
      <c r="Q5" s="15" t="s">
        <v>61</v>
      </c>
    </row>
    <row r="6" spans="1:17" ht="15">
      <c r="A6" s="3" t="s">
        <v>17</v>
      </c>
      <c r="B6" s="10" t="s">
        <v>1</v>
      </c>
      <c r="C6" s="17">
        <v>18034342.08681454</v>
      </c>
      <c r="D6" s="20">
        <v>17989982</v>
      </c>
      <c r="E6" s="56">
        <f>ROUND(0.7*D6,0)</f>
        <v>12592987</v>
      </c>
      <c r="F6" s="23">
        <v>2.61</v>
      </c>
      <c r="G6" s="17">
        <f>$C$35*F6/$F$25</f>
        <v>6089487.194980502</v>
      </c>
      <c r="H6" s="48">
        <f>E6+G6</f>
        <v>18682474.194980502</v>
      </c>
      <c r="I6" s="34">
        <f>H6-D6</f>
        <v>692492.1949805021</v>
      </c>
      <c r="J6" s="38" t="s">
        <v>55</v>
      </c>
      <c r="K6" s="34"/>
      <c r="L6" s="46"/>
      <c r="M6" s="46"/>
      <c r="N6" s="43">
        <f>M25/(F6+F13+F24)*F6</f>
        <v>186969.65572304936</v>
      </c>
      <c r="O6" s="51">
        <f>H6+N6</f>
        <v>18869443.850703552</v>
      </c>
      <c r="P6" s="34">
        <f>O6-D6</f>
        <v>879461.8507035524</v>
      </c>
      <c r="Q6" s="31">
        <f>O6-E6</f>
        <v>6276456.850703552</v>
      </c>
    </row>
    <row r="7" spans="1:17" ht="15">
      <c r="A7" s="4" t="s">
        <v>18</v>
      </c>
      <c r="B7" s="11" t="s">
        <v>7</v>
      </c>
      <c r="C7" s="18">
        <v>50265069.99091426</v>
      </c>
      <c r="D7" s="7">
        <v>52354104</v>
      </c>
      <c r="E7" s="56">
        <f aca="true" t="shared" si="0" ref="E7:E23">ROUND(0.7*D7,0)</f>
        <v>36647873</v>
      </c>
      <c r="F7" s="24">
        <v>8.34</v>
      </c>
      <c r="G7" s="18">
        <f aca="true" t="shared" si="1" ref="G7:G24">$C$35*F7/$F$25</f>
        <v>19458361.381661832</v>
      </c>
      <c r="H7" s="45">
        <f aca="true" t="shared" si="2" ref="H7:H24">E7+G7</f>
        <v>56106234.38166183</v>
      </c>
      <c r="I7" s="35">
        <f aca="true" t="shared" si="3" ref="I7:I24">H7-D7</f>
        <v>3752130.3816618323</v>
      </c>
      <c r="J7" s="39" t="s">
        <v>56</v>
      </c>
      <c r="K7" s="35"/>
      <c r="L7" s="47"/>
      <c r="M7" s="47"/>
      <c r="N7" s="47"/>
      <c r="O7" s="52">
        <f>H7</f>
        <v>56106234.38166183</v>
      </c>
      <c r="P7" s="35">
        <f aca="true" t="shared" si="4" ref="P7:P25">O7-D7</f>
        <v>3752130.3816618323</v>
      </c>
      <c r="Q7" s="32">
        <f aca="true" t="shared" si="5" ref="Q7:Q25">O7-E7</f>
        <v>19458361.381661832</v>
      </c>
    </row>
    <row r="8" spans="1:17" ht="15">
      <c r="A8" s="4" t="s">
        <v>19</v>
      </c>
      <c r="B8" s="11" t="s">
        <v>8</v>
      </c>
      <c r="C8" s="18">
        <v>48088706.378985696</v>
      </c>
      <c r="D8" s="7">
        <v>51102099</v>
      </c>
      <c r="E8" s="56">
        <f t="shared" si="0"/>
        <v>35771469</v>
      </c>
      <c r="F8" s="24">
        <v>8.47</v>
      </c>
      <c r="G8" s="18">
        <f t="shared" si="1"/>
        <v>19761669.172982704</v>
      </c>
      <c r="H8" s="45">
        <v>55533138.17298271</v>
      </c>
      <c r="I8" s="35">
        <f t="shared" si="3"/>
        <v>4431039.172982708</v>
      </c>
      <c r="J8" s="39" t="s">
        <v>56</v>
      </c>
      <c r="K8" s="35"/>
      <c r="L8" s="47"/>
      <c r="M8" s="47"/>
      <c r="N8" s="47"/>
      <c r="O8" s="52">
        <f>H8</f>
        <v>55533138.17298271</v>
      </c>
      <c r="P8" s="35">
        <f t="shared" si="4"/>
        <v>4431039.172982708</v>
      </c>
      <c r="Q8" s="32">
        <f t="shared" si="5"/>
        <v>19761669.172982708</v>
      </c>
    </row>
    <row r="9" spans="1:17" ht="15">
      <c r="A9" s="4" t="s">
        <v>20</v>
      </c>
      <c r="B9" s="11" t="s">
        <v>9</v>
      </c>
      <c r="C9" s="18">
        <v>17697111.755899496</v>
      </c>
      <c r="D9" s="7">
        <v>21507637</v>
      </c>
      <c r="E9" s="56">
        <f t="shared" si="0"/>
        <v>15055346</v>
      </c>
      <c r="F9" s="24">
        <v>4.43</v>
      </c>
      <c r="G9" s="18">
        <f t="shared" si="1"/>
        <v>10335796.273472652</v>
      </c>
      <c r="H9" s="45">
        <f t="shared" si="2"/>
        <v>25391142.27347265</v>
      </c>
      <c r="I9" s="35">
        <f t="shared" si="3"/>
        <v>3883505.273472652</v>
      </c>
      <c r="J9" s="39" t="s">
        <v>54</v>
      </c>
      <c r="K9" s="35">
        <v>3883505.273472652</v>
      </c>
      <c r="L9" s="47"/>
      <c r="M9" s="47"/>
      <c r="N9" s="47"/>
      <c r="O9" s="52">
        <f>D9</f>
        <v>21507637</v>
      </c>
      <c r="P9" s="35">
        <f t="shared" si="4"/>
        <v>0</v>
      </c>
      <c r="Q9" s="32">
        <f t="shared" si="5"/>
        <v>6452291</v>
      </c>
    </row>
    <row r="10" spans="1:17" ht="15">
      <c r="A10" s="4" t="s">
        <v>21</v>
      </c>
      <c r="B10" s="11" t="s">
        <v>10</v>
      </c>
      <c r="C10" s="18">
        <v>15858417.191146735</v>
      </c>
      <c r="D10" s="7">
        <v>21880339</v>
      </c>
      <c r="E10" s="56">
        <f t="shared" si="0"/>
        <v>15316237</v>
      </c>
      <c r="F10" s="24">
        <v>3.4</v>
      </c>
      <c r="G10" s="18">
        <f t="shared" si="1"/>
        <v>7932665.311468853</v>
      </c>
      <c r="H10" s="45">
        <f t="shared" si="2"/>
        <v>23248902.311468855</v>
      </c>
      <c r="I10" s="35">
        <f t="shared" si="3"/>
        <v>1368563.3114688545</v>
      </c>
      <c r="J10" s="39" t="s">
        <v>54</v>
      </c>
      <c r="K10" s="35">
        <v>1368563.3114688545</v>
      </c>
      <c r="L10" s="47"/>
      <c r="M10" s="47"/>
      <c r="N10" s="47"/>
      <c r="O10" s="52">
        <f>D10</f>
        <v>21880339</v>
      </c>
      <c r="P10" s="35">
        <f t="shared" si="4"/>
        <v>0</v>
      </c>
      <c r="Q10" s="32">
        <f t="shared" si="5"/>
        <v>6564102</v>
      </c>
    </row>
    <row r="11" spans="1:17" ht="15">
      <c r="A11" s="4" t="s">
        <v>22</v>
      </c>
      <c r="B11" s="12" t="s">
        <v>11</v>
      </c>
      <c r="C11" s="18">
        <v>24121861.510346167</v>
      </c>
      <c r="D11" s="7">
        <v>26267828</v>
      </c>
      <c r="E11" s="56">
        <f t="shared" si="0"/>
        <v>18387480</v>
      </c>
      <c r="F11" s="24">
        <v>4.56</v>
      </c>
      <c r="G11" s="18">
        <f t="shared" si="1"/>
        <v>10639104.064793518</v>
      </c>
      <c r="H11" s="45">
        <f t="shared" si="2"/>
        <v>29026584.06479352</v>
      </c>
      <c r="I11" s="35">
        <f t="shared" si="3"/>
        <v>2758756.0647935197</v>
      </c>
      <c r="J11" s="39" t="s">
        <v>54</v>
      </c>
      <c r="K11" s="35">
        <v>2758756.0647935197</v>
      </c>
      <c r="L11" s="47"/>
      <c r="M11" s="47"/>
      <c r="N11" s="47"/>
      <c r="O11" s="52">
        <f>D11</f>
        <v>26267828</v>
      </c>
      <c r="P11" s="35">
        <f t="shared" si="4"/>
        <v>0</v>
      </c>
      <c r="Q11" s="32">
        <f t="shared" si="5"/>
        <v>7880348</v>
      </c>
    </row>
    <row r="12" spans="1:17" ht="15">
      <c r="A12" s="4" t="s">
        <v>23</v>
      </c>
      <c r="B12" s="12" t="s">
        <v>16</v>
      </c>
      <c r="C12" s="18">
        <v>21067016.91023873</v>
      </c>
      <c r="D12" s="7">
        <v>24973602</v>
      </c>
      <c r="E12" s="56">
        <f t="shared" si="0"/>
        <v>17481521</v>
      </c>
      <c r="F12" s="24">
        <v>4.97</v>
      </c>
      <c r="G12" s="18">
        <f t="shared" si="1"/>
        <v>11595690.175882412</v>
      </c>
      <c r="H12" s="45">
        <f t="shared" si="2"/>
        <v>29077211.175882414</v>
      </c>
      <c r="I12" s="35">
        <f t="shared" si="3"/>
        <v>4103609.175882414</v>
      </c>
      <c r="J12" s="39" t="s">
        <v>54</v>
      </c>
      <c r="K12" s="35">
        <v>4103609.175882414</v>
      </c>
      <c r="L12" s="47"/>
      <c r="M12" s="47"/>
      <c r="N12" s="47"/>
      <c r="O12" s="52">
        <f>D12</f>
        <v>24973602</v>
      </c>
      <c r="P12" s="35">
        <f t="shared" si="4"/>
        <v>0</v>
      </c>
      <c r="Q12" s="32">
        <f t="shared" si="5"/>
        <v>7492081</v>
      </c>
    </row>
    <row r="13" spans="1:17" ht="15">
      <c r="A13" s="4" t="s">
        <v>24</v>
      </c>
      <c r="B13" s="12" t="s">
        <v>13</v>
      </c>
      <c r="C13" s="18">
        <v>38392451.89098211</v>
      </c>
      <c r="D13" s="7">
        <v>48480856</v>
      </c>
      <c r="E13" s="56">
        <f t="shared" si="0"/>
        <v>33936599</v>
      </c>
      <c r="F13" s="24">
        <v>10.49</v>
      </c>
      <c r="G13" s="18">
        <f t="shared" si="1"/>
        <v>24474605.622737724</v>
      </c>
      <c r="H13" s="45">
        <f t="shared" si="2"/>
        <v>58411204.62273772</v>
      </c>
      <c r="I13" s="35">
        <f t="shared" si="3"/>
        <v>9930348.62273772</v>
      </c>
      <c r="J13" s="39" t="s">
        <v>55</v>
      </c>
      <c r="K13" s="35"/>
      <c r="L13" s="47"/>
      <c r="M13" s="47"/>
      <c r="N13" s="7">
        <f>M25/(F6+F13+F24)*F13</f>
        <v>751460.417063137</v>
      </c>
      <c r="O13" s="52">
        <f>H13+N13</f>
        <v>59162665.03980086</v>
      </c>
      <c r="P13" s="35">
        <f t="shared" si="4"/>
        <v>10681809.03980086</v>
      </c>
      <c r="Q13" s="32">
        <f t="shared" si="5"/>
        <v>25226066.03980086</v>
      </c>
    </row>
    <row r="14" spans="1:17" ht="15">
      <c r="A14" s="4" t="s">
        <v>25</v>
      </c>
      <c r="B14" s="12" t="s">
        <v>12</v>
      </c>
      <c r="C14" s="18">
        <v>76150360.7458776</v>
      </c>
      <c r="D14" s="7">
        <v>78296573</v>
      </c>
      <c r="E14" s="56">
        <f t="shared" si="0"/>
        <v>54807601</v>
      </c>
      <c r="F14" s="24">
        <v>10.88</v>
      </c>
      <c r="G14" s="18">
        <f t="shared" si="1"/>
        <v>25384528.996700328</v>
      </c>
      <c r="H14" s="45">
        <f t="shared" si="2"/>
        <v>80192129.99670033</v>
      </c>
      <c r="I14" s="35">
        <f t="shared" si="3"/>
        <v>1895556.9967003316</v>
      </c>
      <c r="J14" s="39" t="s">
        <v>55</v>
      </c>
      <c r="K14" s="35"/>
      <c r="L14" s="47"/>
      <c r="M14" s="47"/>
      <c r="N14" s="47"/>
      <c r="O14" s="52">
        <f>H14</f>
        <v>80192129.99670033</v>
      </c>
      <c r="P14" s="35">
        <f t="shared" si="4"/>
        <v>1895556.9967003316</v>
      </c>
      <c r="Q14" s="32">
        <f t="shared" si="5"/>
        <v>25384528.99670033</v>
      </c>
    </row>
    <row r="15" spans="1:17" ht="15.75" customHeight="1">
      <c r="A15" s="4" t="s">
        <v>35</v>
      </c>
      <c r="B15" s="12" t="s">
        <v>14</v>
      </c>
      <c r="C15" s="18">
        <v>76903937.03044194</v>
      </c>
      <c r="D15" s="7">
        <v>67090836</v>
      </c>
      <c r="E15" s="56">
        <f t="shared" si="0"/>
        <v>46963585</v>
      </c>
      <c r="F15" s="24">
        <v>6.44</v>
      </c>
      <c r="G15" s="18">
        <f t="shared" si="1"/>
        <v>15025401.354664532</v>
      </c>
      <c r="H15" s="45">
        <f t="shared" si="2"/>
        <v>61988986.354664534</v>
      </c>
      <c r="I15" s="35">
        <f t="shared" si="3"/>
        <v>-5101849.645335466</v>
      </c>
      <c r="J15" s="41" t="s">
        <v>55</v>
      </c>
      <c r="K15" s="35"/>
      <c r="L15" s="35">
        <v>-5101849.645335466</v>
      </c>
      <c r="M15" s="35"/>
      <c r="N15" s="35"/>
      <c r="O15" s="52">
        <f>D15</f>
        <v>67090836</v>
      </c>
      <c r="P15" s="35">
        <f t="shared" si="4"/>
        <v>0</v>
      </c>
      <c r="Q15" s="32">
        <f t="shared" si="5"/>
        <v>20127251</v>
      </c>
    </row>
    <row r="16" spans="1:17" ht="15">
      <c r="A16" s="4" t="s">
        <v>26</v>
      </c>
      <c r="B16" s="13" t="s">
        <v>2</v>
      </c>
      <c r="C16" s="18">
        <v>32781965.658733718</v>
      </c>
      <c r="D16" s="7">
        <v>45175174</v>
      </c>
      <c r="E16" s="56">
        <f t="shared" si="0"/>
        <v>31622622</v>
      </c>
      <c r="F16" s="24">
        <v>3.88</v>
      </c>
      <c r="G16" s="18">
        <f t="shared" si="1"/>
        <v>9052571.002499748</v>
      </c>
      <c r="H16" s="45">
        <f t="shared" si="2"/>
        <v>40675193.002499744</v>
      </c>
      <c r="I16" s="35">
        <f t="shared" si="3"/>
        <v>-4499980.997500256</v>
      </c>
      <c r="J16" s="41" t="s">
        <v>55</v>
      </c>
      <c r="K16" s="35"/>
      <c r="L16" s="35"/>
      <c r="M16" s="35"/>
      <c r="N16" s="35"/>
      <c r="O16" s="52">
        <f>H16</f>
        <v>40675193.002499744</v>
      </c>
      <c r="P16" s="35">
        <f t="shared" si="4"/>
        <v>-4499980.997500256</v>
      </c>
      <c r="Q16" s="32">
        <f t="shared" si="5"/>
        <v>9052571.002499744</v>
      </c>
    </row>
    <row r="17" spans="1:17" ht="15">
      <c r="A17" s="4" t="s">
        <v>27</v>
      </c>
      <c r="B17" s="13" t="s">
        <v>15</v>
      </c>
      <c r="C17" s="18">
        <v>53300387.36123915</v>
      </c>
      <c r="D17" s="7">
        <v>49406773</v>
      </c>
      <c r="E17" s="56">
        <f t="shared" si="0"/>
        <v>34584741</v>
      </c>
      <c r="F17" s="24">
        <v>5.87</v>
      </c>
      <c r="G17" s="18">
        <f t="shared" si="1"/>
        <v>13695513.346565342</v>
      </c>
      <c r="H17" s="45">
        <f t="shared" si="2"/>
        <v>48280254.34656534</v>
      </c>
      <c r="I17" s="35">
        <f t="shared" si="3"/>
        <v>-1126518.6534346566</v>
      </c>
      <c r="J17" s="41" t="s">
        <v>55</v>
      </c>
      <c r="K17" s="35"/>
      <c r="L17" s="35"/>
      <c r="M17" s="35"/>
      <c r="N17" s="35"/>
      <c r="O17" s="52">
        <f>H17</f>
        <v>48280254.34656534</v>
      </c>
      <c r="P17" s="35">
        <f t="shared" si="4"/>
        <v>-1126518.6534346566</v>
      </c>
      <c r="Q17" s="32">
        <f t="shared" si="5"/>
        <v>13695513.346565343</v>
      </c>
    </row>
    <row r="18" spans="1:17" ht="15">
      <c r="A18" s="4" t="s">
        <v>28</v>
      </c>
      <c r="B18" s="13" t="s">
        <v>41</v>
      </c>
      <c r="C18" s="18">
        <v>5880710.615135273</v>
      </c>
      <c r="D18" s="7">
        <v>6751735</v>
      </c>
      <c r="E18" s="56">
        <f t="shared" si="0"/>
        <v>4726215</v>
      </c>
      <c r="F18" s="24">
        <v>1.28</v>
      </c>
      <c r="G18" s="18">
        <f t="shared" si="1"/>
        <v>2986415.1760823913</v>
      </c>
      <c r="H18" s="45">
        <f t="shared" si="2"/>
        <v>7712630.176082391</v>
      </c>
      <c r="I18" s="35">
        <f t="shared" si="3"/>
        <v>960895.1760823913</v>
      </c>
      <c r="J18" s="39" t="s">
        <v>53</v>
      </c>
      <c r="K18" s="35">
        <v>960895.1760823913</v>
      </c>
      <c r="L18" s="35"/>
      <c r="M18" s="35"/>
      <c r="N18" s="35"/>
      <c r="O18" s="52">
        <f>D18</f>
        <v>6751735</v>
      </c>
      <c r="P18" s="35">
        <f t="shared" si="4"/>
        <v>0</v>
      </c>
      <c r="Q18" s="32">
        <f t="shared" si="5"/>
        <v>2025520</v>
      </c>
    </row>
    <row r="19" spans="1:17" ht="15">
      <c r="A19" s="4" t="s">
        <v>29</v>
      </c>
      <c r="B19" s="13" t="s">
        <v>3</v>
      </c>
      <c r="C19" s="18">
        <v>20506871.755358152</v>
      </c>
      <c r="D19" s="7">
        <v>17203870</v>
      </c>
      <c r="E19" s="56">
        <f t="shared" si="0"/>
        <v>12042709</v>
      </c>
      <c r="F19" s="24">
        <v>1.38</v>
      </c>
      <c r="G19" s="18">
        <f t="shared" si="1"/>
        <v>3219728.861713828</v>
      </c>
      <c r="H19" s="45">
        <f t="shared" si="2"/>
        <v>15262437.861713829</v>
      </c>
      <c r="I19" s="35">
        <f t="shared" si="3"/>
        <v>-1941432.1382861715</v>
      </c>
      <c r="J19" s="41" t="s">
        <v>55</v>
      </c>
      <c r="K19" s="35"/>
      <c r="L19" s="35">
        <v>-1941432.1382861715</v>
      </c>
      <c r="M19" s="35"/>
      <c r="N19" s="35"/>
      <c r="O19" s="52">
        <f>D19</f>
        <v>17203870</v>
      </c>
      <c r="P19" s="35">
        <f t="shared" si="4"/>
        <v>0</v>
      </c>
      <c r="Q19" s="32">
        <f t="shared" si="5"/>
        <v>5161161</v>
      </c>
    </row>
    <row r="20" spans="1:17" ht="15">
      <c r="A20" s="4" t="s">
        <v>30</v>
      </c>
      <c r="B20" s="13" t="s">
        <v>4</v>
      </c>
      <c r="C20" s="18">
        <v>25034099.957299426</v>
      </c>
      <c r="D20" s="7">
        <v>21436019</v>
      </c>
      <c r="E20" s="56">
        <f t="shared" si="0"/>
        <v>15005213</v>
      </c>
      <c r="F20" s="24">
        <v>1.9</v>
      </c>
      <c r="G20" s="18">
        <f t="shared" si="1"/>
        <v>4432960.0269973</v>
      </c>
      <c r="H20" s="45">
        <f t="shared" si="2"/>
        <v>19438173.026997298</v>
      </c>
      <c r="I20" s="35">
        <f t="shared" si="3"/>
        <v>-1997845.973002702</v>
      </c>
      <c r="J20" s="41" t="s">
        <v>55</v>
      </c>
      <c r="K20" s="35"/>
      <c r="L20" s="35">
        <v>-1997845.973002702</v>
      </c>
      <c r="M20" s="35"/>
      <c r="N20" s="35"/>
      <c r="O20" s="52">
        <f>D20</f>
        <v>21436019</v>
      </c>
      <c r="P20" s="35">
        <f t="shared" si="4"/>
        <v>0</v>
      </c>
      <c r="Q20" s="32">
        <f t="shared" si="5"/>
        <v>6430806</v>
      </c>
    </row>
    <row r="21" spans="1:17" ht="17.25" customHeight="1">
      <c r="A21" s="4" t="s">
        <v>31</v>
      </c>
      <c r="B21" s="12" t="s">
        <v>36</v>
      </c>
      <c r="C21" s="18">
        <v>20875881.338528384</v>
      </c>
      <c r="D21" s="7">
        <v>20491219</v>
      </c>
      <c r="E21" s="56">
        <f t="shared" si="0"/>
        <v>14343853</v>
      </c>
      <c r="F21" s="24">
        <v>2.85</v>
      </c>
      <c r="G21" s="18">
        <f t="shared" si="1"/>
        <v>6649440.040495951</v>
      </c>
      <c r="H21" s="45">
        <f t="shared" si="2"/>
        <v>20993293.04049595</v>
      </c>
      <c r="I21" s="35">
        <f t="shared" si="3"/>
        <v>502074.0404959507</v>
      </c>
      <c r="J21" s="39" t="s">
        <v>56</v>
      </c>
      <c r="K21" s="35"/>
      <c r="L21" s="35"/>
      <c r="M21" s="35"/>
      <c r="N21" s="35"/>
      <c r="O21" s="52">
        <f>H21</f>
        <v>20993293.04049595</v>
      </c>
      <c r="P21" s="35">
        <f t="shared" si="4"/>
        <v>502074.0404959507</v>
      </c>
      <c r="Q21" s="32">
        <f t="shared" si="5"/>
        <v>6649440.040495951</v>
      </c>
    </row>
    <row r="22" spans="1:17" ht="15">
      <c r="A22" s="4" t="s">
        <v>32</v>
      </c>
      <c r="B22" s="13" t="s">
        <v>42</v>
      </c>
      <c r="C22" s="18">
        <v>15689970.147130355</v>
      </c>
      <c r="D22" s="7">
        <v>15099972</v>
      </c>
      <c r="E22" s="56">
        <f t="shared" si="0"/>
        <v>10569980</v>
      </c>
      <c r="F22" s="24">
        <v>2</v>
      </c>
      <c r="G22" s="18">
        <f t="shared" si="1"/>
        <v>4666273.712628737</v>
      </c>
      <c r="H22" s="45">
        <f t="shared" si="2"/>
        <v>15236253.712628737</v>
      </c>
      <c r="I22" s="35">
        <f t="shared" si="3"/>
        <v>136281.7126287371</v>
      </c>
      <c r="J22" s="39" t="s">
        <v>54</v>
      </c>
      <c r="K22" s="35">
        <v>136281.7126287371</v>
      </c>
      <c r="L22" s="35"/>
      <c r="M22" s="35"/>
      <c r="N22" s="35"/>
      <c r="O22" s="52">
        <f>D22</f>
        <v>15099972</v>
      </c>
      <c r="P22" s="35">
        <f t="shared" si="4"/>
        <v>0</v>
      </c>
      <c r="Q22" s="32">
        <f t="shared" si="5"/>
        <v>4529992</v>
      </c>
    </row>
    <row r="23" spans="1:17" ht="15">
      <c r="A23" s="4" t="s">
        <v>33</v>
      </c>
      <c r="B23" s="13" t="s">
        <v>5</v>
      </c>
      <c r="C23" s="18">
        <v>33069830.965860777</v>
      </c>
      <c r="D23" s="7">
        <v>28774277</v>
      </c>
      <c r="E23" s="56">
        <f t="shared" si="0"/>
        <v>20141994</v>
      </c>
      <c r="F23" s="24">
        <v>2.73</v>
      </c>
      <c r="G23" s="18">
        <f t="shared" si="1"/>
        <v>6369463.6177382255</v>
      </c>
      <c r="H23" s="45">
        <f t="shared" si="2"/>
        <v>26511457.617738225</v>
      </c>
      <c r="I23" s="35">
        <f t="shared" si="3"/>
        <v>-2262819.3822617754</v>
      </c>
      <c r="J23" s="41" t="s">
        <v>55</v>
      </c>
      <c r="K23" s="35"/>
      <c r="L23" s="35">
        <v>-2262819.3822617754</v>
      </c>
      <c r="M23" s="35"/>
      <c r="N23" s="35"/>
      <c r="O23" s="52">
        <f>D23</f>
        <v>28774277</v>
      </c>
      <c r="P23" s="35">
        <f t="shared" si="4"/>
        <v>0</v>
      </c>
      <c r="Q23" s="32">
        <f t="shared" si="5"/>
        <v>8632283</v>
      </c>
    </row>
    <row r="24" spans="1:17" ht="15.75" thickBot="1">
      <c r="A24" s="5" t="s">
        <v>34</v>
      </c>
      <c r="B24" s="14" t="s">
        <v>6</v>
      </c>
      <c r="C24" s="19">
        <v>92768862.25569141</v>
      </c>
      <c r="D24" s="21">
        <v>92798971</v>
      </c>
      <c r="E24" s="56">
        <f>ROUND(0.7*D24,0)</f>
        <v>64959280</v>
      </c>
      <c r="F24" s="25">
        <v>13.53</v>
      </c>
      <c r="G24" s="19">
        <f t="shared" si="1"/>
        <v>31567341.665933404</v>
      </c>
      <c r="H24" s="49">
        <f t="shared" si="2"/>
        <v>96526621.6659334</v>
      </c>
      <c r="I24" s="36">
        <f t="shared" si="3"/>
        <v>3727650.6659334004</v>
      </c>
      <c r="J24" s="40" t="s">
        <v>55</v>
      </c>
      <c r="K24" s="44"/>
      <c r="L24" s="44"/>
      <c r="M24" s="44"/>
      <c r="N24" s="44">
        <f>M25/(F6+F13+F24)*F24</f>
        <v>969233.5026562674</v>
      </c>
      <c r="O24" s="53">
        <f>H24+N24</f>
        <v>97495855.16858967</v>
      </c>
      <c r="P24" s="44">
        <f t="shared" si="4"/>
        <v>4696884.1685896665</v>
      </c>
      <c r="Q24" s="33">
        <f t="shared" si="5"/>
        <v>32536575.168589666</v>
      </c>
    </row>
    <row r="25" spans="2:17" ht="15.75" thickBot="1">
      <c r="B25" s="1"/>
      <c r="C25" s="9">
        <v>686487855.5466238</v>
      </c>
      <c r="D25" s="8">
        <f aca="true" t="shared" si="6" ref="D25:I25">SUM(D6:D24)</f>
        <v>707081866</v>
      </c>
      <c r="E25" s="55">
        <f t="shared" si="6"/>
        <v>494957305</v>
      </c>
      <c r="F25" s="30">
        <f t="shared" si="6"/>
        <v>100.01</v>
      </c>
      <c r="G25" s="50">
        <f t="shared" si="6"/>
        <v>233337017</v>
      </c>
      <c r="H25" s="50">
        <f t="shared" si="6"/>
        <v>728294322</v>
      </c>
      <c r="I25" s="37">
        <f t="shared" si="6"/>
        <v>21212455.99999999</v>
      </c>
      <c r="J25" s="42"/>
      <c r="K25" s="37">
        <f>SUM(K6:K24)</f>
        <v>13211610.714328568</v>
      </c>
      <c r="L25" s="8">
        <f>SUM(L6:L24)</f>
        <v>-11303947.138886115</v>
      </c>
      <c r="M25" s="8">
        <f>K25+L25</f>
        <v>1907663.5754424538</v>
      </c>
      <c r="N25" s="8">
        <f>SUM(N6:N24)</f>
        <v>1907663.5754424538</v>
      </c>
      <c r="O25" s="54">
        <f>SUM(O6:O24)</f>
        <v>728294322.0000001</v>
      </c>
      <c r="P25" s="37">
        <f t="shared" si="4"/>
        <v>21212456.00000012</v>
      </c>
      <c r="Q25" s="55">
        <f t="shared" si="5"/>
        <v>233337017.00000012</v>
      </c>
    </row>
    <row r="27" spans="2:10" ht="12.75">
      <c r="B27" t="s">
        <v>38</v>
      </c>
      <c r="J27" s="26"/>
    </row>
    <row r="28" ht="12.75" customHeight="1">
      <c r="B28" t="s">
        <v>39</v>
      </c>
    </row>
    <row r="29" ht="12.75" customHeight="1">
      <c r="B29" s="27" t="s">
        <v>62</v>
      </c>
    </row>
    <row r="30" ht="12.75" customHeight="1"/>
    <row r="31" spans="2:3" ht="12.75" customHeight="1">
      <c r="B31" s="28" t="s">
        <v>45</v>
      </c>
      <c r="C31" s="29">
        <v>707081866</v>
      </c>
    </row>
    <row r="32" spans="2:3" ht="12.75" customHeight="1">
      <c r="B32" s="28" t="s">
        <v>46</v>
      </c>
      <c r="C32" s="29">
        <v>728294322</v>
      </c>
    </row>
    <row r="33" spans="2:3" ht="12.75" customHeight="1">
      <c r="B33" s="28" t="s">
        <v>50</v>
      </c>
      <c r="C33" s="29">
        <f>C32-C31</f>
        <v>21212456</v>
      </c>
    </row>
    <row r="34" spans="2:3" ht="12.75" customHeight="1">
      <c r="B34" s="28" t="s">
        <v>49</v>
      </c>
      <c r="C34" s="29">
        <v>494957305</v>
      </c>
    </row>
    <row r="35" spans="2:7" ht="12.75" customHeight="1">
      <c r="B35" s="28" t="s">
        <v>47</v>
      </c>
      <c r="C35" s="29">
        <f>C32-C34</f>
        <v>233337017</v>
      </c>
      <c r="G35" s="26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BLAŽKA</dc:creator>
  <cp:keywords/>
  <dc:description/>
  <cp:lastModifiedBy>Hejnová Jana Ing.</cp:lastModifiedBy>
  <cp:lastPrinted>2022-05-13T09:45:14Z</cp:lastPrinted>
  <dcterms:created xsi:type="dcterms:W3CDTF">2014-11-14T14:57:02Z</dcterms:created>
  <dcterms:modified xsi:type="dcterms:W3CDTF">2022-05-13T11:22:11Z</dcterms:modified>
  <cp:category/>
  <cp:version/>
  <cp:contentType/>
  <cp:contentStatus/>
</cp:coreProperties>
</file>